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tabRatio="876"/>
  </bookViews>
  <sheets>
    <sheet name="工程量清单说明" sheetId="1" r:id="rId1"/>
    <sheet name="100章" sheetId="2" r:id="rId2"/>
    <sheet name="安全生产费" sheetId="3" r:id="rId3"/>
    <sheet name="200章" sheetId="4" r:id="rId4"/>
    <sheet name="300章 " sheetId="14" r:id="rId5"/>
    <sheet name="专业工程暂估价" sheetId="8" r:id="rId6"/>
    <sheet name="投标报价汇总表" sheetId="9" r:id="rId7"/>
    <sheet name="工程量清单单价分析表" sheetId="15" r:id="rId8"/>
  </sheets>
  <definedNames>
    <definedName name="_xlnm.Print_Area" localSheetId="3">'200章'!$A$1:$F$33</definedName>
    <definedName name="_xlnm.Print_Area" localSheetId="4">'300章 '!$A$1:$F$33</definedName>
    <definedName name="_xlnm.Print_Area" localSheetId="2">安全生产费!$A$1:$D$30</definedName>
    <definedName name="_xlnm.Print_Area" localSheetId="0">工程量清单说明!$A$1:$A$46</definedName>
    <definedName name="_xlnm.Print_Area" localSheetId="6">投标报价汇总表!$A$1:$D$19</definedName>
    <definedName name="_xlnm.Print_Area" localSheetId="5">专业工程暂估价!$A$1:$E$33</definedName>
    <definedName name="_xlnm.Print_Titles" localSheetId="1">'100章'!$2:$6</definedName>
    <definedName name="_xlnm.Print_Titles" localSheetId="3">'200章'!$1:$5</definedName>
    <definedName name="_xlnm.Print_Titles" localSheetId="4">'300章 '!$1:$5</definedName>
    <definedName name="_xlnm.Print_Titles" localSheetId="2">安全生产费!$1:$5</definedName>
    <definedName name="_xlnm.Print_Titles" localSheetId="7">工程量清单单价分析表!$1:$8</definedName>
  </definedNames>
  <calcPr calcId="152511" fullPrecision="0"/>
</workbook>
</file>

<file path=xl/calcChain.xml><?xml version="1.0" encoding="utf-8"?>
<calcChain xmlns="http://schemas.openxmlformats.org/spreadsheetml/2006/main">
  <c r="A4" i="15" l="1"/>
  <c r="E14" i="2" l="1"/>
  <c r="A3" i="15" l="1"/>
  <c r="D7" i="4" l="1"/>
  <c r="D8" i="4"/>
  <c r="D12" i="4"/>
  <c r="D14" i="4"/>
  <c r="D15" i="4"/>
  <c r="D16" i="4"/>
  <c r="D17" i="4"/>
  <c r="D18" i="4"/>
  <c r="D19" i="4"/>
  <c r="D20" i="4"/>
  <c r="D21" i="4"/>
  <c r="D22" i="4"/>
  <c r="D23" i="4"/>
  <c r="D24" i="4"/>
  <c r="D25" i="4"/>
  <c r="D26" i="4"/>
  <c r="D27" i="4"/>
  <c r="D28" i="4"/>
  <c r="D29" i="4"/>
  <c r="D30" i="4"/>
  <c r="D31" i="4"/>
  <c r="D32" i="4"/>
  <c r="G22" i="14" l="1"/>
  <c r="G20" i="14"/>
  <c r="G16" i="14"/>
  <c r="D26" i="14"/>
  <c r="F26" i="14" s="1"/>
  <c r="D27" i="14"/>
  <c r="F27" i="14" s="1"/>
  <c r="G14" i="14"/>
  <c r="G13" i="4"/>
  <c r="D13" i="4" s="1"/>
  <c r="F15" i="4"/>
  <c r="F16" i="4"/>
  <c r="F17" i="4"/>
  <c r="F18" i="4"/>
  <c r="F19" i="4"/>
  <c r="F20" i="4"/>
  <c r="F21" i="4"/>
  <c r="G11" i="4"/>
  <c r="D11" i="4" s="1"/>
  <c r="G10" i="4"/>
  <c r="D10" i="4" s="1"/>
  <c r="G9" i="4" l="1"/>
  <c r="D9" i="4" s="1"/>
  <c r="F26" i="4"/>
  <c r="F27" i="4"/>
  <c r="F14" i="4"/>
  <c r="F22" i="4"/>
  <c r="F23" i="4"/>
  <c r="F24" i="4"/>
  <c r="F25" i="4"/>
  <c r="F28" i="4"/>
  <c r="F29" i="4"/>
  <c r="F30" i="4"/>
  <c r="F31" i="4"/>
  <c r="F32" i="4"/>
  <c r="D12" i="9" l="1"/>
  <c r="D31" i="14"/>
  <c r="F31" i="14" s="1"/>
  <c r="D32" i="14"/>
  <c r="F32" i="14" s="1"/>
  <c r="E33" i="8" l="1"/>
  <c r="D15" i="9" s="1"/>
  <c r="D7" i="14"/>
  <c r="F7" i="14" s="1"/>
  <c r="D8" i="14"/>
  <c r="F8" i="14" s="1"/>
  <c r="D10" i="14"/>
  <c r="F10" i="14" s="1"/>
  <c r="D12" i="14"/>
  <c r="F12" i="14" s="1"/>
  <c r="D13" i="14"/>
  <c r="F13" i="14" s="1"/>
  <c r="D15" i="14"/>
  <c r="F15" i="14" s="1"/>
  <c r="D17" i="14"/>
  <c r="F17" i="14" s="1"/>
  <c r="D18" i="14"/>
  <c r="F18" i="14" s="1"/>
  <c r="D19" i="14"/>
  <c r="F19" i="14" s="1"/>
  <c r="D21" i="14"/>
  <c r="F21" i="14" s="1"/>
  <c r="D23" i="14"/>
  <c r="F23" i="14" s="1"/>
  <c r="D24" i="14"/>
  <c r="F24" i="14" s="1"/>
  <c r="D25" i="14"/>
  <c r="F25" i="14" s="1"/>
  <c r="D28" i="14"/>
  <c r="F28" i="14" s="1"/>
  <c r="D29" i="14"/>
  <c r="F29" i="14" s="1"/>
  <c r="D30" i="14"/>
  <c r="F30" i="14" s="1"/>
  <c r="F12" i="4"/>
  <c r="F16" i="2" l="1"/>
  <c r="F17" i="2"/>
  <c r="F18" i="2"/>
  <c r="F19" i="2"/>
  <c r="F20" i="2"/>
  <c r="F21" i="2"/>
  <c r="F22" i="2"/>
  <c r="F23" i="2"/>
  <c r="F24" i="2"/>
  <c r="F25" i="2"/>
  <c r="F26" i="2"/>
  <c r="F27" i="2"/>
  <c r="F28" i="2"/>
  <c r="F29" i="2"/>
  <c r="F30" i="2"/>
  <c r="F31" i="2"/>
  <c r="F32" i="2"/>
  <c r="F14" i="2"/>
  <c r="F11" i="2"/>
  <c r="F12" i="2"/>
  <c r="A3" i="4" l="1"/>
  <c r="D14" i="14" l="1"/>
  <c r="F14" i="14" s="1"/>
  <c r="G11" i="14"/>
  <c r="D11" i="14" s="1"/>
  <c r="F11" i="14" s="1"/>
  <c r="F13" i="4"/>
  <c r="D20" i="14"/>
  <c r="F20" i="14" s="1"/>
  <c r="F11" i="4"/>
  <c r="F9" i="4"/>
  <c r="F7" i="4"/>
  <c r="F8" i="4"/>
  <c r="D6" i="4"/>
  <c r="F6" i="4" s="1"/>
  <c r="F10" i="4"/>
  <c r="D22" i="14"/>
  <c r="F22" i="14" s="1"/>
  <c r="D16" i="14"/>
  <c r="F16" i="14" s="1"/>
  <c r="F33" i="4" l="1"/>
  <c r="D6" i="14"/>
  <c r="F6" i="14" s="1"/>
  <c r="G9" i="14"/>
  <c r="D9" i="14" s="1"/>
  <c r="F9" i="14" s="1"/>
  <c r="F33" i="14" l="1"/>
  <c r="A2" i="4"/>
  <c r="E10" i="2"/>
  <c r="A4" i="8" l="1"/>
  <c r="A3" i="8"/>
  <c r="A4" i="9"/>
  <c r="A3" i="9"/>
  <c r="A3" i="14"/>
  <c r="A2" i="14"/>
  <c r="A3" i="3"/>
  <c r="A2" i="3"/>
  <c r="D9" i="9" l="1"/>
  <c r="D8" i="9" l="1"/>
  <c r="F10" i="2" l="1"/>
  <c r="F8" i="2"/>
  <c r="F15" i="2"/>
  <c r="F7" i="2"/>
  <c r="F13" i="2" l="1"/>
  <c r="D28" i="3"/>
  <c r="D29" i="3" s="1"/>
  <c r="E9" i="2" l="1"/>
  <c r="F9" i="2" s="1"/>
  <c r="F33" i="2" s="1"/>
  <c r="D7" i="9" l="1"/>
  <c r="D14" i="9" s="1"/>
  <c r="D16" i="9" l="1"/>
  <c r="D18" i="9" s="1"/>
  <c r="D19" i="9" s="1"/>
</calcChain>
</file>

<file path=xl/comments1.xml><?xml version="1.0" encoding="utf-8"?>
<comments xmlns="http://schemas.openxmlformats.org/spreadsheetml/2006/main">
  <authors>
    <author>作者</author>
  </authors>
  <commentList>
    <comment ref="G9" authorId="0" shapeId="0">
      <text>
        <r>
          <rPr>
            <b/>
            <sz val="9"/>
            <color indexed="81"/>
            <rFont val="宋体"/>
            <family val="3"/>
            <charset val="134"/>
          </rPr>
          <t>作者:</t>
        </r>
        <r>
          <rPr>
            <sz val="9"/>
            <color indexed="81"/>
            <rFont val="宋体"/>
            <family val="3"/>
            <charset val="134"/>
          </rPr>
          <t xml:space="preserve">
S1-1罩面挖除X095马李线</t>
        </r>
      </text>
    </comment>
    <comment ref="G10" authorId="0" shapeId="0">
      <text>
        <r>
          <rPr>
            <b/>
            <sz val="9"/>
            <color indexed="81"/>
            <rFont val="宋体"/>
            <family val="3"/>
            <charset val="134"/>
          </rPr>
          <t>作者:</t>
        </r>
        <r>
          <rPr>
            <sz val="9"/>
            <color indexed="81"/>
            <rFont val="宋体"/>
            <family val="3"/>
            <charset val="134"/>
          </rPr>
          <t xml:space="preserve">
S1-1挖除坑槽X095</t>
        </r>
      </text>
    </comment>
    <comment ref="G11" authorId="0" shapeId="0">
      <text>
        <r>
          <rPr>
            <b/>
            <sz val="9"/>
            <color indexed="81"/>
            <rFont val="宋体"/>
            <family val="3"/>
            <charset val="134"/>
          </rPr>
          <t>作者:</t>
        </r>
        <r>
          <rPr>
            <sz val="9"/>
            <color indexed="81"/>
            <rFont val="宋体"/>
            <family val="3"/>
            <charset val="134"/>
          </rPr>
          <t xml:space="preserve">
S1-1挖除水稳 X095</t>
        </r>
      </text>
    </comment>
    <comment ref="G13" authorId="0" shapeId="0">
      <text>
        <r>
          <rPr>
            <b/>
            <sz val="9"/>
            <color indexed="81"/>
            <rFont val="宋体"/>
            <family val="3"/>
            <charset val="134"/>
          </rPr>
          <t>作者:</t>
        </r>
        <r>
          <rPr>
            <sz val="9"/>
            <color indexed="81"/>
            <rFont val="宋体"/>
            <family val="3"/>
            <charset val="134"/>
          </rPr>
          <t xml:space="preserve">
S1-1拆除旧路缘石</t>
        </r>
      </text>
    </comment>
  </commentList>
</comments>
</file>

<file path=xl/comments2.xml><?xml version="1.0" encoding="utf-8"?>
<comments xmlns="http://schemas.openxmlformats.org/spreadsheetml/2006/main">
  <authors>
    <author>作者</author>
  </authors>
  <commentList>
    <comment ref="G9" authorId="0" shapeId="0">
      <text>
        <r>
          <rPr>
            <b/>
            <sz val="9"/>
            <color indexed="81"/>
            <rFont val="宋体"/>
            <family val="3"/>
            <charset val="134"/>
          </rPr>
          <t xml:space="preserve">高宇：
S1-1水泥基层
</t>
        </r>
      </text>
    </comment>
    <comment ref="G10" authorId="0" shapeId="0">
      <text>
        <r>
          <rPr>
            <b/>
            <sz val="9"/>
            <color indexed="81"/>
            <rFont val="宋体"/>
            <family val="3"/>
            <charset val="134"/>
          </rPr>
          <t>作者:</t>
        </r>
        <r>
          <rPr>
            <sz val="9"/>
            <color indexed="81"/>
            <rFont val="宋体"/>
            <family val="3"/>
            <charset val="134"/>
          </rPr>
          <t xml:space="preserve">
SⅠ-1</t>
        </r>
      </text>
    </comment>
    <comment ref="G11" authorId="0" shapeId="0">
      <text>
        <r>
          <rPr>
            <b/>
            <sz val="9"/>
            <color indexed="81"/>
            <rFont val="宋体"/>
            <family val="3"/>
            <charset val="134"/>
          </rPr>
          <t>作者:</t>
        </r>
        <r>
          <rPr>
            <sz val="9"/>
            <color indexed="81"/>
            <rFont val="宋体"/>
            <family val="3"/>
            <charset val="134"/>
          </rPr>
          <t xml:space="preserve">
SI-2基层顶面需铺洒透层油</t>
        </r>
      </text>
    </comment>
    <comment ref="G14" authorId="0" shapeId="0">
      <text>
        <r>
          <rPr>
            <b/>
            <sz val="9"/>
            <color indexed="81"/>
            <rFont val="宋体"/>
            <family val="3"/>
            <charset val="134"/>
          </rPr>
          <t>作者:</t>
        </r>
        <r>
          <rPr>
            <sz val="9"/>
            <color indexed="81"/>
            <rFont val="宋体"/>
            <family val="3"/>
            <charset val="134"/>
          </rPr>
          <t xml:space="preserve">
S1-1沥青面层，包含找平层</t>
        </r>
      </text>
    </comment>
    <comment ref="G16" authorId="0" shapeId="0">
      <text>
        <r>
          <rPr>
            <b/>
            <sz val="9"/>
            <color indexed="81"/>
            <rFont val="宋体"/>
            <family val="3"/>
            <charset val="134"/>
          </rPr>
          <t>作者:</t>
        </r>
        <r>
          <rPr>
            <sz val="9"/>
            <color indexed="81"/>
            <rFont val="宋体"/>
            <family val="3"/>
            <charset val="134"/>
          </rPr>
          <t xml:space="preserve">
坑槽修补SI-1</t>
        </r>
      </text>
    </comment>
    <comment ref="G18" authorId="0" shapeId="0">
      <text>
        <r>
          <rPr>
            <b/>
            <sz val="9"/>
            <color indexed="81"/>
            <rFont val="宋体"/>
            <family val="3"/>
            <charset val="134"/>
          </rPr>
          <t>作者:</t>
        </r>
        <r>
          <rPr>
            <sz val="9"/>
            <color indexed="81"/>
            <rFont val="宋体"/>
            <family val="3"/>
            <charset val="134"/>
          </rPr>
          <t xml:space="preserve">
培路肩土方</t>
        </r>
      </text>
    </comment>
    <comment ref="G19" authorId="0" shapeId="0">
      <text>
        <r>
          <rPr>
            <b/>
            <sz val="9"/>
            <color indexed="81"/>
            <rFont val="宋体"/>
            <family val="3"/>
            <charset val="134"/>
          </rPr>
          <t>作者:</t>
        </r>
        <r>
          <rPr>
            <sz val="9"/>
            <color indexed="81"/>
            <rFont val="宋体"/>
            <family val="3"/>
            <charset val="134"/>
          </rPr>
          <t xml:space="preserve">
S1-1新建路缘石 X067</t>
        </r>
      </text>
    </comment>
    <comment ref="G20" authorId="0" shapeId="0">
      <text>
        <r>
          <rPr>
            <b/>
            <sz val="9"/>
            <color indexed="81"/>
            <rFont val="宋体"/>
            <family val="3"/>
            <charset val="134"/>
          </rPr>
          <t>作者:</t>
        </r>
        <r>
          <rPr>
            <sz val="9"/>
            <color indexed="81"/>
            <rFont val="宋体"/>
            <family val="3"/>
            <charset val="134"/>
          </rPr>
          <t xml:space="preserve">
S1-1新建路缘石 X067</t>
        </r>
      </text>
    </comment>
    <comment ref="G22" authorId="0" shapeId="0">
      <text>
        <r>
          <rPr>
            <b/>
            <sz val="9"/>
            <color indexed="81"/>
            <rFont val="宋体"/>
            <family val="3"/>
            <charset val="134"/>
          </rPr>
          <t>作者:</t>
        </r>
        <r>
          <rPr>
            <sz val="9"/>
            <color indexed="81"/>
            <rFont val="宋体"/>
            <family val="3"/>
            <charset val="134"/>
          </rPr>
          <t xml:space="preserve">
S1-1灌缝 X067</t>
        </r>
      </text>
    </comment>
  </commentList>
</comments>
</file>

<file path=xl/sharedStrings.xml><?xml version="1.0" encoding="utf-8"?>
<sst xmlns="http://schemas.openxmlformats.org/spreadsheetml/2006/main" count="260" uniqueCount="219">
  <si>
    <t>5.1 工程量清单表</t>
    <phoneticPr fontId="1" type="noConversion"/>
  </si>
  <si>
    <t>工 程 量 清 单</t>
  </si>
  <si>
    <t>清单  第100章  总 则</t>
    <phoneticPr fontId="1" type="noConversion"/>
  </si>
  <si>
    <t>子目号</t>
  </si>
  <si>
    <t>子  目  名  称</t>
  </si>
  <si>
    <t>数 量</t>
  </si>
  <si>
    <t>单 价</t>
    <phoneticPr fontId="1" type="noConversion"/>
  </si>
  <si>
    <t>合 价</t>
    <phoneticPr fontId="1" type="noConversion"/>
  </si>
  <si>
    <t>单 位</t>
    <phoneticPr fontId="1" type="noConversion"/>
  </si>
  <si>
    <t>通则</t>
    <phoneticPr fontId="1" type="noConversion"/>
  </si>
  <si>
    <t>101-1</t>
    <phoneticPr fontId="1" type="noConversion"/>
  </si>
  <si>
    <t>保险费</t>
    <phoneticPr fontId="1" type="noConversion"/>
  </si>
  <si>
    <t>-a</t>
  </si>
  <si>
    <t>-b</t>
  </si>
  <si>
    <t>按合同条款规定，提供第三者责任险</t>
  </si>
  <si>
    <t>总额</t>
  </si>
  <si>
    <t>工程管理</t>
  </si>
  <si>
    <t>102-3</t>
  </si>
  <si>
    <t>安全生产费使用清单</t>
  </si>
  <si>
    <t>序号</t>
  </si>
  <si>
    <t>费用大类</t>
  </si>
  <si>
    <t>使  用  细  目</t>
  </si>
  <si>
    <t>金额（人民币：元）</t>
  </si>
  <si>
    <t>完善、改造和维护安全防护、检测、探测设备、设施支出</t>
  </si>
  <si>
    <t>①“四口”“五临边”等防护、防滑设施</t>
  </si>
  <si>
    <t>②防止物体、人员坠落设置的安全网、棚等</t>
  </si>
  <si>
    <t>③安全警示、警告标示、标牌及安全宣传栏等购买、制作、安装及维修、维护</t>
  </si>
  <si>
    <t>④特种设备、压力容器、避雷设施、大型施工机械、支架等检测检验，设备维修养护</t>
  </si>
  <si>
    <t>⑤其他安全防护设施、检测设施、设备</t>
  </si>
  <si>
    <t>配备必要的应急救援器材、设备和现场作业人员安全防护物品支出</t>
  </si>
  <si>
    <t>①各种应急救援设备及器材，救生衣、圈，急救药箱及器材</t>
  </si>
  <si>
    <t>②安全帽、保险带、手套、雨鞋、口罩等现场作业人员安全防护用品</t>
  </si>
  <si>
    <t>③其他专门为应急救援所需而准备的物资、专用设备、工具</t>
  </si>
  <si>
    <t>安全生产检查与评价支出</t>
  </si>
  <si>
    <t>①日常安全生产检查、评估</t>
  </si>
  <si>
    <t>②聘请专家参与安全检查和评价</t>
  </si>
  <si>
    <t>重大危险源、重大事故隐患的评估、整改、监控支出</t>
  </si>
  <si>
    <t>①对重大危险源、重大事故隐患进行辨别、评估、整改、监控、监管</t>
  </si>
  <si>
    <t>②爆破物、放射性物品储存、使用、防护</t>
  </si>
  <si>
    <t>③对有重大危险因素的分部、分项工程安全专项施工方案进行论证、咨询</t>
  </si>
  <si>
    <t>安全技能培训及进行应急救援演练支出</t>
  </si>
  <si>
    <t>①“三类人员”和特种作业人员的安全教育培训、复训</t>
  </si>
  <si>
    <t>②内部组织的安全技术、知识培训教育</t>
  </si>
  <si>
    <t>③组织应急救援演练</t>
  </si>
  <si>
    <t>其他与安全生产直接相关的支出</t>
  </si>
  <si>
    <t>①召开安全生产专题会议等相关活动</t>
  </si>
  <si>
    <t>②举办安全生产为主题的知识竞赛、技能比赛等活动</t>
  </si>
  <si>
    <t>③安全经验交流、现场观摩</t>
  </si>
  <si>
    <t>④购置、编印安全生产书籍、刊物、影象资料</t>
  </si>
  <si>
    <t>⑤配备给专职安全员使用的相机、电脑等物品</t>
  </si>
  <si>
    <t>⑥安全生产奖励费用：发给专职安全员工资以外的安全目标考核奖励，安全生产工作先进个人、集体的奖励</t>
  </si>
  <si>
    <t>安全生产费用总额</t>
  </si>
  <si>
    <t>安全生产费用总额与工程量清单100章102-3安全生产费差额。</t>
  </si>
  <si>
    <t>备注：安全生产费用总额同工程量清单100章102-3安全生产费报价相同。</t>
  </si>
  <si>
    <t>清单  第200章  路 基</t>
    <phoneticPr fontId="1" type="noConversion"/>
  </si>
  <si>
    <t>清单 第100章合计  （人民币：元）</t>
    <phoneticPr fontId="1" type="noConversion"/>
  </si>
  <si>
    <t>清单 第200章 合计  （人民币：元）</t>
    <phoneticPr fontId="1" type="noConversion"/>
  </si>
  <si>
    <t>5.3.3专业工程暂估价表</t>
  </si>
  <si>
    <t>专业工程暂估价小计    （人民币：元）</t>
    <phoneticPr fontId="12" type="noConversion"/>
  </si>
  <si>
    <t>专业工程暂估价汇总表</t>
    <phoneticPr fontId="12" type="noConversion"/>
  </si>
  <si>
    <t>金额</t>
    <phoneticPr fontId="12" type="noConversion"/>
  </si>
  <si>
    <t>序号</t>
    <phoneticPr fontId="12" type="noConversion"/>
  </si>
  <si>
    <t>子目号</t>
    <phoneticPr fontId="1" type="noConversion"/>
  </si>
  <si>
    <t>工程内容</t>
    <phoneticPr fontId="1" type="noConversion"/>
  </si>
  <si>
    <t>章次</t>
  </si>
  <si>
    <t>科 目 名 称</t>
  </si>
  <si>
    <t>总 则</t>
  </si>
  <si>
    <t>路 基</t>
  </si>
  <si>
    <t>路 面</t>
  </si>
  <si>
    <t>桥梁、涵洞</t>
  </si>
  <si>
    <t>隧道</t>
  </si>
  <si>
    <t>安全设施及预埋管线</t>
  </si>
  <si>
    <t>5.4 投标报价汇总表</t>
    <phoneticPr fontId="1" type="noConversion"/>
  </si>
  <si>
    <t>绿化与环境保护设施</t>
    <phoneticPr fontId="1" type="noConversion"/>
  </si>
  <si>
    <t>已包含在清单合计中的材料、工程设备、专业工程暂估价合计</t>
    <phoneticPr fontId="1" type="noConversion"/>
  </si>
  <si>
    <t>清单合计减去材料、工程设备、专业工程暂估价合计
（即8-9=10）</t>
    <phoneticPr fontId="1" type="noConversion"/>
  </si>
  <si>
    <t>计日工合计</t>
    <phoneticPr fontId="1" type="noConversion"/>
  </si>
  <si>
    <t>投标报价（8+11+12=13）</t>
    <phoneticPr fontId="1" type="noConversion"/>
  </si>
  <si>
    <t>工 程 量 清 单</t>
    <phoneticPr fontId="1" type="noConversion"/>
  </si>
  <si>
    <t>工 程 量 清 单</t>
    <phoneticPr fontId="1" type="noConversion"/>
  </si>
  <si>
    <t>投标报价汇总表</t>
    <phoneticPr fontId="1" type="noConversion"/>
  </si>
  <si>
    <t>工 程 量 清 单</t>
    <phoneticPr fontId="1" type="noConversion"/>
  </si>
  <si>
    <t>专业工程名称</t>
    <phoneticPr fontId="1" type="noConversion"/>
  </si>
  <si>
    <t>按合同条款规定，提供建筑工程一切险</t>
    <phoneticPr fontId="1" type="noConversion"/>
  </si>
  <si>
    <r>
      <t>第100章</t>
    </r>
    <r>
      <rPr>
        <sz val="11"/>
        <rFont val="宋体"/>
        <family val="3"/>
        <charset val="134"/>
      </rPr>
      <t>～</t>
    </r>
    <r>
      <rPr>
        <sz val="11"/>
        <rFont val="宋体"/>
        <family val="3"/>
        <charset val="134"/>
        <scheme val="minor"/>
      </rPr>
      <t>700章清单合计</t>
    </r>
    <phoneticPr fontId="1" type="noConversion"/>
  </si>
  <si>
    <t>清单 第300章（人民币：元）</t>
    <phoneticPr fontId="1" type="noConversion"/>
  </si>
  <si>
    <t>清单  第300章  路 面</t>
    <phoneticPr fontId="1" type="noConversion"/>
  </si>
  <si>
    <t>202-3</t>
  </si>
  <si>
    <t>拆除结构物</t>
  </si>
  <si>
    <t>1.工程量清单说明</t>
    <phoneticPr fontId="17" type="noConversion"/>
  </si>
  <si>
    <t>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phoneticPr fontId="17" type="noConversion"/>
  </si>
  <si>
    <t>1.2 本工程量清单应与招标文件中的投标人须知、通用合同条款、专用合同条款、工程量清单计量规则、技术规范及图纸等一起阅读和理解。</t>
    <phoneticPr fontId="17" type="noConversion"/>
  </si>
  <si>
    <t>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phoneticPr fontId="17" type="noConversion"/>
  </si>
  <si>
    <t>1.5 对作业和材料的一般说明或规定，未重复写入工程量清单内，在给工程量清单各子目标价前，应参阅第七章“技术规范”的有关内容。</t>
    <phoneticPr fontId="17" type="noConversion"/>
  </si>
  <si>
    <t>1.6 工程量清单中所列工程量的变动，丝毫不会降低或影响合同条款的效力，也不免除承包人按规定的标准进行施工和修复缺陷的责任。</t>
    <phoneticPr fontId="17" type="noConversion"/>
  </si>
  <si>
    <t>1.7 图纸中所列的工程数量表及数量汇总表仅是提供资料，不是工程量清单的外延。当图纸与工程量清单所列数量不一致时，以工程量清单所列数量作为报价的依据。</t>
    <phoneticPr fontId="17" type="noConversion"/>
  </si>
  <si>
    <t>2.投标报价说明</t>
    <phoneticPr fontId="17" type="noConversion"/>
  </si>
  <si>
    <t>2.1 工程量清单中的每一子目须填入单价或价格，且只允许有一个报价。</t>
    <phoneticPr fontId="17" type="noConversion"/>
  </si>
  <si>
    <t>2.3 工程量清单中投标人没有填入单价或价格的子目，其费用视为已分摊在工程量清单中其他相关子目的单价或价格之中。承包人必须按监理人指令完成工程量清单中未填入单价或价格的子目，但不能得到结算与支付。</t>
    <phoneticPr fontId="17" type="noConversion"/>
  </si>
  <si>
    <t>2.4 符合合同条款规定的全部费用应认为已被计入有标价的工程量清单所列各子目之中，未列子目不予计量的工作，其费用应视为已分摊在本合同工程的有关子目的单价或总额价之中。</t>
    <phoneticPr fontId="17" type="noConversion"/>
  </si>
  <si>
    <t>2.5 承包人用于本合同工程的各类装备的提供、运输、维护、拆卸、拼装等支付的费用，已包括在工程量清单的单价与总额价之中。</t>
    <phoneticPr fontId="17" type="noConversion"/>
  </si>
  <si>
    <t>2.6 工程量清单中各项金额均以人民币（元）结算。</t>
    <phoneticPr fontId="17" type="noConversion"/>
  </si>
  <si>
    <t>2.8 专业工程暂估价的数量及拟用子目的说明：无</t>
    <phoneticPr fontId="17" type="noConversion"/>
  </si>
  <si>
    <t>3.计日工说明</t>
    <phoneticPr fontId="17" type="noConversion"/>
  </si>
  <si>
    <t>3.1 总则</t>
    <phoneticPr fontId="17" type="noConversion"/>
  </si>
  <si>
    <t>（2）未经监理人书面指令，任何工程不得按计日工施工；接到监理人按计日工施工的书面指令，承包人也不得拒绝。</t>
    <phoneticPr fontId="17" type="noConversion"/>
  </si>
  <si>
    <t>（4）计日工不调价。</t>
    <phoneticPr fontId="17" type="noConversion"/>
  </si>
  <si>
    <t>3.2 计日工劳务</t>
    <phoneticPr fontId="17" type="noConversion"/>
  </si>
  <si>
    <t>（1）在计算应付给承包人的计日工工资时，工时应从工人到达施工现场，并开始从事指定的工作算起，到返回原出发地点为止，扣去用餐和休息的时间。只有直接从事指定的工作，且能胜任该工作的工人才能计工，随同工人一起做工的班长应计算在内，但不包括领工（工长）和其他质检管理人员。</t>
    <phoneticPr fontId="17" type="noConversion"/>
  </si>
  <si>
    <t>（2）承包人可以得到用于计日工劳务的全部工时的支付，此支付按承包人填报的“计日工劳务单价表”所列单价计算，该单价应包括基本单价及承包人的管理费、税费、利润等所有附加费，说明如下：</t>
    <phoneticPr fontId="17" type="noConversion"/>
  </si>
  <si>
    <t xml:space="preserve">  a. 劳务基本单价包括：承包人劳务的全部直接费用，如：工资、加班费、津贴、福利费及劳动保护费等。</t>
    <phoneticPr fontId="17" type="noConversion"/>
  </si>
  <si>
    <t xml:space="preserve">  b. 承包人的利润、管理、质检、保险、税费；易耗品的使用，水电及照明费，工作台、脚手架、临时设施费，手动机具与工具的使用及维修，以及上述各项伴随而来的费用。</t>
    <phoneticPr fontId="17" type="noConversion"/>
  </si>
  <si>
    <t>3.3 计日工材料</t>
    <phoneticPr fontId="17" type="noConversion"/>
  </si>
  <si>
    <t>（1）材料基本单价按供货价加运杂费（到达承包人现场仓库）、保险费、仓库管理费以及运输损耗等计算；</t>
    <phoneticPr fontId="17" type="noConversion"/>
  </si>
  <si>
    <t>（2）承包人的利润、管理、质检、保险、税费及其他附加费；</t>
    <phoneticPr fontId="17" type="noConversion"/>
  </si>
  <si>
    <t>（3）从现场运至使用地点的人工费和施工机械使用费不包括在上述基本单价内。</t>
    <phoneticPr fontId="17" type="noConversion"/>
  </si>
  <si>
    <t>3.4 计日工施工机械</t>
    <phoneticPr fontId="17" type="noConversion"/>
  </si>
  <si>
    <t>（1）承包人可以得到用于计日工作业的施工机械费用的支付，该费用按承包人填报的“计日工施工机械单价表”中的租价计算。该租价应包括施工机械的折旧、利息、维修、保养、零配件、油燃料、保险和其他消耗品的费用以及全部有关使用这些机械的管理费、税费、利润和司机与助手的劳务费等费用。</t>
    <phoneticPr fontId="17" type="noConversion"/>
  </si>
  <si>
    <t>（2）在计日工作业中，承包人计算所用的施工机械费用时，应按实际工作小时支付。除非经监理人的同意，计算的工作小时才能将施工机械从现场某处运到监理人指令的计日工作业的另一现场往返运送时间包括在内。</t>
    <phoneticPr fontId="17" type="noConversion"/>
  </si>
  <si>
    <t>4.其他说明</t>
    <phoneticPr fontId="17" type="noConversion"/>
  </si>
  <si>
    <t>4.3  102-1  竣工文件  子目内不包含由企业管理费支出的竣（交）工文件编制费。</t>
    <phoneticPr fontId="17" type="noConversion"/>
  </si>
  <si>
    <t>场地清理</t>
  </si>
  <si>
    <t>202-2</t>
  </si>
  <si>
    <t>挖除旧路面</t>
  </si>
  <si>
    <t>透层和黏层</t>
  </si>
  <si>
    <t>热拌沥青混合料面层</t>
  </si>
  <si>
    <t>309-4</t>
  </si>
  <si>
    <t>路肩培土、中央分隔带回填土、土路肩加固及路缘石</t>
  </si>
  <si>
    <t>313-1</t>
  </si>
  <si>
    <t>路肩培土</t>
  </si>
  <si>
    <t>313-5</t>
  </si>
  <si>
    <t>临时工程与设施</t>
  </si>
  <si>
    <t>b-1</t>
    <phoneticPr fontId="1" type="noConversion"/>
  </si>
  <si>
    <t>b-2</t>
    <phoneticPr fontId="1" type="noConversion"/>
  </si>
  <si>
    <t>309-2</t>
    <phoneticPr fontId="1" type="noConversion"/>
  </si>
  <si>
    <t>315-1</t>
    <phoneticPr fontId="1" type="noConversion"/>
  </si>
  <si>
    <t>m</t>
    <phoneticPr fontId="1" type="noConversion"/>
  </si>
  <si>
    <t>-a</t>
    <phoneticPr fontId="1" type="noConversion"/>
  </si>
  <si>
    <t>102-2</t>
  </si>
  <si>
    <t>施工环保费</t>
  </si>
  <si>
    <t>102-1</t>
    <phoneticPr fontId="1" type="noConversion"/>
  </si>
  <si>
    <t>竣工文件</t>
    <phoneticPr fontId="1" type="noConversion"/>
  </si>
  <si>
    <t>103-1</t>
  </si>
  <si>
    <t>临时道路修建、养护与拆除(包括原道路的养护)</t>
  </si>
  <si>
    <t>103-2</t>
    <phoneticPr fontId="1" type="noConversion"/>
  </si>
  <si>
    <t>临时占地</t>
    <phoneticPr fontId="1" type="noConversion"/>
  </si>
  <si>
    <t>103-3</t>
    <phoneticPr fontId="1" type="noConversion"/>
  </si>
  <si>
    <t>103-4</t>
    <phoneticPr fontId="1" type="noConversion"/>
  </si>
  <si>
    <t>临时供电设施架设、维护与拆除</t>
    <phoneticPr fontId="1" type="noConversion"/>
  </si>
  <si>
    <t>103-5</t>
    <phoneticPr fontId="1" type="noConversion"/>
  </si>
  <si>
    <t>临时供水与排污设施</t>
    <phoneticPr fontId="1" type="noConversion"/>
  </si>
  <si>
    <t>承包人驻地建设</t>
    <phoneticPr fontId="1" type="noConversion"/>
  </si>
  <si>
    <t>104-1</t>
    <phoneticPr fontId="1" type="noConversion"/>
  </si>
  <si>
    <t>承包人驻地建设</t>
    <phoneticPr fontId="1" type="noConversion"/>
  </si>
  <si>
    <t>-b</t>
    <phoneticPr fontId="1" type="noConversion"/>
  </si>
  <si>
    <t>灌缝</t>
    <phoneticPr fontId="1" type="noConversion"/>
  </si>
  <si>
    <t>修补面层处挖除坑槽（挖除沥青混凝土路面面层）</t>
    <phoneticPr fontId="1" type="noConversion"/>
  </si>
  <si>
    <t>罩面处铣刨沥青混凝土面层（废料处理按发包人的指示办理）</t>
    <phoneticPr fontId="1" type="noConversion"/>
  </si>
  <si>
    <t>中粒式沥青混凝土</t>
    <phoneticPr fontId="1" type="noConversion"/>
  </si>
  <si>
    <t>水泥稳定土底基层、基层</t>
    <phoneticPr fontId="1" type="noConversion"/>
  </si>
  <si>
    <t>水泥稳定土基层</t>
    <phoneticPr fontId="1" type="noConversion"/>
  </si>
  <si>
    <t>304-3</t>
    <phoneticPr fontId="1" type="noConversion"/>
  </si>
  <si>
    <t>厚200mm</t>
    <phoneticPr fontId="1" type="noConversion"/>
  </si>
  <si>
    <t>水泥稳定级配碎石基层</t>
    <phoneticPr fontId="1" type="noConversion"/>
  </si>
  <si>
    <t>-a-1</t>
    <phoneticPr fontId="1" type="noConversion"/>
  </si>
  <si>
    <t>-b-3</t>
    <phoneticPr fontId="1" type="noConversion"/>
  </si>
  <si>
    <t>沥青混凝土路面</t>
    <phoneticPr fontId="1" type="noConversion"/>
  </si>
  <si>
    <t>沥青混凝土路面基层</t>
    <phoneticPr fontId="1" type="noConversion"/>
  </si>
  <si>
    <t>混凝土预制块路缘石</t>
    <phoneticPr fontId="1" type="noConversion"/>
  </si>
  <si>
    <t>C25混凝土预制块路缘石</t>
    <phoneticPr fontId="1" type="noConversion"/>
  </si>
  <si>
    <t>混凝土结构</t>
    <phoneticPr fontId="1" type="noConversion"/>
  </si>
  <si>
    <t>308-1</t>
    <phoneticPr fontId="1" type="noConversion"/>
  </si>
  <si>
    <t>透层</t>
    <phoneticPr fontId="1" type="noConversion"/>
  </si>
  <si>
    <t>厚60mm(含面层找平层)</t>
    <phoneticPr fontId="1" type="noConversion"/>
  </si>
  <si>
    <t>沥青混凝土路面灌缝</t>
    <phoneticPr fontId="1" type="noConversion"/>
  </si>
  <si>
    <t>坑槽修补</t>
    <phoneticPr fontId="1" type="noConversion"/>
  </si>
  <si>
    <t xml:space="preserve">  承包人可以得到计日工使用的材料费用（上述3.2款已计入劳务费内的材料费用除外）的支付，此费用按承包人“计日工材料单价表”中所填报的单价计算，该单价应包括基本单价及承包人的管理费、税费、利润等所有附加费，说明如下：</t>
    <phoneticPr fontId="17" type="noConversion"/>
  </si>
  <si>
    <t xml:space="preserve">4.5  315-1 沥青混凝土路面灌缝  子目
      工程量计量：1.对于旧路不能愈合的轻微横、纵裂缝，采用灌缝进行处理，依据图纸所示，按实际灌缝表面长度以米为单位计量。
      工程内容：1.开槽、清洁；2.槽内干燥后在缝中填入骨料；3.贯入沥青；4.质量检查；5.场地清理。 </t>
    <phoneticPr fontId="1" type="noConversion"/>
  </si>
  <si>
    <t>4.7 在本项目实施期间，若需封闭交通，承包人应与交警、路政管理等相关部门进行协商确定交通组织方案，由此产生的费用由承包人承担，发包人不另行计量与支付。</t>
    <phoneticPr fontId="1" type="noConversion"/>
  </si>
  <si>
    <t>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相关条款的规定，按监理人确定的单价或总额价计算支付额。</t>
    <phoneticPr fontId="17" type="noConversion"/>
  </si>
  <si>
    <t>2.2 除非合同另有规定，工程量清单中有标价的单价和总额价均已包括了为实施和完成合同工程所需的劳务、材料、机械、措施费、质检（自检）、安装、缺陷修复、管理、保险、税费、利润等费用，以及合同明示或暗示的所有责任、义务和一般风险。</t>
    <phoneticPr fontId="17" type="noConversion"/>
  </si>
  <si>
    <t>（1）本说明应参照通用合同条款相关条款理解。</t>
    <phoneticPr fontId="17" type="noConversion"/>
  </si>
  <si>
    <t>4.8  除特别说明外，本工程项目的各类材料的试验检测费用、完工后的检测（如有）费用均已包含在所报的单价或总额价中，发包人不另行计量与支付。</t>
    <phoneticPr fontId="1" type="noConversion"/>
  </si>
  <si>
    <t>4.9  除特别说明外，本工程量清单依照《中华人民共和国交通运输部 公路工程标准施工招标文件（2018年版） 》相关规定执行。</t>
    <phoneticPr fontId="17" type="noConversion"/>
  </si>
  <si>
    <t>（3）投标人应在计日工单价表中填列计日工子目的基本单价或租价，该基本单价或租价适用于监理人指令的任何数量的计日工的结算与支付。计日工的劳务、材料和施工机械由采购人（或发包人）列出正常的估计数量，投标人报出单价，计算出计日工总额后列入工程量清单汇总表中并进入评标价。</t>
  </si>
  <si>
    <t>4.2 为确保将安全施工措施落到实处，采购人按 《公路水运工程安全生产监督管理办法》（交通运输部令2017年第25号）、《关于印发&lt;企业安全生产费用提取和使用管理办法&gt;的通知》（财企〔2012〕16号）要求设置安全生产费，该项费用按工程量清单100章至700章合计金额（不含安全生产费及建筑工程一切险及第三者责任险的保险费）的1.5%（若采购人公布了最高投标限价时，按最高投标限价的1.5%计）以固定金额形式计入工程量清单100章相应支付子目中。所发生的施工安全生产费用，应用于施工安全防护用具及设施的采购和更新、安全施工措施的落实、安全生产条件的改善，不得挪作他用。投标人必须将该项费用计入工程量清单100章相应支付子目中，采购人将按照实际发生情况据实支付。如承包人在此基础上增加安全生产费用以满足项目施工需要，则承包人应在本项目工程量清单其他相关子目的单价或总额价中予以考虑，发包人不再另行支付。因采取合同未约定的特殊防护措施增加的费用，由监理人按相关条款商定或确定。</t>
  </si>
  <si>
    <t xml:space="preserve">4.4  309-4 坑槽修补  子目
      工程量计量：1.路面坑槽采用修补处理，依据图纸所示，根据修补压实厚度，按照铺筑的顶面面积以平方米为单位计量；2.切口边缘和基层顶面喷洒粘层油沥青作为本子目的附属工作，发包人不另行计量与支付。3.挖除原坑槽处沥青混凝土结构面层及废料运输（按照发包人的指示妥善处理废料）在本工程量清单其他相应子目内计量与支付。
      工程内容：1.采用“圆洞正补、斜洞方补”原则进行坑槽修补；2.切口边缘和基层顶面喷洒粘层油沥青 ；3.沥青混凝土拌合、运输、摊铺、碾压；  4.质量检查；5.场地清理。 </t>
    <phoneticPr fontId="17" type="noConversion"/>
  </si>
  <si>
    <t>采用中粒式沥青混凝土修补坑槽  
平均厚度50mm</t>
    <phoneticPr fontId="1" type="noConversion"/>
  </si>
  <si>
    <t>电信设施的提供、维修与拆除</t>
    <phoneticPr fontId="1" type="noConversion"/>
  </si>
  <si>
    <r>
      <t>暂列金额 （10×</t>
    </r>
    <r>
      <rPr>
        <b/>
        <u/>
        <sz val="11"/>
        <rFont val="宋体"/>
        <family val="3"/>
        <charset val="134"/>
        <scheme val="minor"/>
      </rPr>
      <t>3%</t>
    </r>
    <r>
      <rPr>
        <sz val="11"/>
        <rFont val="宋体"/>
        <family val="3"/>
        <charset val="134"/>
        <scheme val="minor"/>
      </rPr>
      <t>）（不含计日工总额）</t>
    </r>
    <phoneticPr fontId="1" type="noConversion"/>
  </si>
  <si>
    <r>
      <t>2.7 暂列金额（不含计日工总额）的数量及拟用子目的说明：</t>
    </r>
    <r>
      <rPr>
        <b/>
        <u/>
        <sz val="11"/>
        <rFont val="华文中宋"/>
        <family val="3"/>
        <charset val="134"/>
      </rPr>
      <t>在投标报价汇总表中按第100章至700章（不含专业工程暂估价）合计的3%计列。</t>
    </r>
    <phoneticPr fontId="17" type="noConversion"/>
  </si>
  <si>
    <r>
      <t>4.1 本项目建筑工程一切险和第三者责任险应以</t>
    </r>
    <r>
      <rPr>
        <b/>
        <u/>
        <sz val="11"/>
        <rFont val="华文中宋"/>
        <family val="3"/>
        <charset val="134"/>
      </rPr>
      <t>发包人和承包人</t>
    </r>
    <r>
      <rPr>
        <sz val="11"/>
        <rFont val="华文中宋"/>
        <family val="3"/>
        <charset val="134"/>
      </rPr>
      <t>联名投保，保险费由</t>
    </r>
    <r>
      <rPr>
        <b/>
        <u/>
        <sz val="11"/>
        <rFont val="华文中宋"/>
        <family val="3"/>
        <charset val="134"/>
      </rPr>
      <t>发包人</t>
    </r>
    <r>
      <rPr>
        <sz val="11"/>
        <rFont val="华文中宋"/>
        <family val="3"/>
        <charset val="134"/>
      </rPr>
      <t>承担。投保的范围与条件和保险费率按招标文件的规定办理。建筑工程一切险的投保金额为工程量清单100章至700章合计金额(不含建筑工程一切险和第三者责任险的保险费)，保险费率为</t>
    </r>
    <r>
      <rPr>
        <b/>
        <u/>
        <sz val="11"/>
        <rFont val="华文中宋"/>
        <family val="3"/>
        <charset val="134"/>
      </rPr>
      <t>3‰</t>
    </r>
    <r>
      <rPr>
        <sz val="11"/>
        <rFont val="华文中宋"/>
        <family val="3"/>
        <charset val="134"/>
      </rPr>
      <t>；第三者责任险的投保金额为100万元，保险费率暂定为</t>
    </r>
    <r>
      <rPr>
        <b/>
        <u/>
        <sz val="11"/>
        <rFont val="华文中宋"/>
        <family val="3"/>
        <charset val="134"/>
      </rPr>
      <t>4‰</t>
    </r>
    <r>
      <rPr>
        <sz val="11"/>
        <rFont val="华文中宋"/>
        <family val="3"/>
        <charset val="134"/>
      </rPr>
      <t>。上述保险费在工程量清单第100章中列有单独的支付子目，由投标人按招标文件中的规定填写总额价，中标后发包人将按承包人实际支付的保险费的保单支付给承包人。承包人装备险和承包人职工的(人身)事故险由承包人自行投保，保险费由承包人承担并支付，并包含在所报的单价或总额价中，不单独报价。</t>
    </r>
    <phoneticPr fontId="17" type="noConversion"/>
  </si>
  <si>
    <r>
      <t>4.6 投标人在投标报价时，应将</t>
    </r>
    <r>
      <rPr>
        <b/>
        <u/>
        <sz val="11"/>
        <rFont val="华文中宋"/>
        <family val="3"/>
        <charset val="134"/>
      </rPr>
      <t>信息化系统费</t>
    </r>
    <r>
      <rPr>
        <sz val="11"/>
        <rFont val="华文中宋"/>
        <family val="3"/>
        <charset val="134"/>
      </rPr>
      <t>分摊在本合同工程的有关子目的单价或总额价之中，采购人不另行计量与支付。</t>
    </r>
    <phoneticPr fontId="1" type="noConversion"/>
  </si>
  <si>
    <r>
      <t>安全生产费</t>
    </r>
    <r>
      <rPr>
        <b/>
        <sz val="10"/>
        <rFont val="宋体"/>
        <family val="3"/>
        <charset val="134"/>
        <scheme val="minor"/>
      </rPr>
      <t>(按最高投标限价的1.5%计列)</t>
    </r>
    <phoneticPr fontId="1" type="noConversion"/>
  </si>
  <si>
    <r>
      <t>m</t>
    </r>
    <r>
      <rPr>
        <vertAlign val="superscript"/>
        <sz val="10"/>
        <rFont val="宋体"/>
        <family val="3"/>
        <charset val="134"/>
        <scheme val="minor"/>
      </rPr>
      <t>3</t>
    </r>
    <phoneticPr fontId="1" type="noConversion"/>
  </si>
  <si>
    <r>
      <t>m</t>
    </r>
    <r>
      <rPr>
        <vertAlign val="superscript"/>
        <sz val="10"/>
        <rFont val="宋体"/>
        <family val="3"/>
        <charset val="134"/>
        <scheme val="minor"/>
      </rPr>
      <t>2</t>
    </r>
    <phoneticPr fontId="1" type="noConversion"/>
  </si>
  <si>
    <t>5.5工程量清单单价分析表</t>
    <phoneticPr fontId="1" type="noConversion"/>
  </si>
  <si>
    <t>工程量清单单价分析表</t>
  </si>
  <si>
    <t>编码</t>
  </si>
  <si>
    <t>子目名称</t>
  </si>
  <si>
    <t>人工费</t>
  </si>
  <si>
    <t>材料费</t>
    <phoneticPr fontId="1" type="noConversion"/>
  </si>
  <si>
    <t>机械
使用费</t>
    <phoneticPr fontId="1" type="noConversion"/>
  </si>
  <si>
    <t>其他</t>
  </si>
  <si>
    <t>管理费</t>
  </si>
  <si>
    <t>税费</t>
  </si>
  <si>
    <t>利润</t>
  </si>
  <si>
    <t>综合单价</t>
    <phoneticPr fontId="1" type="noConversion"/>
  </si>
  <si>
    <t>工日</t>
  </si>
  <si>
    <t>单价</t>
  </si>
  <si>
    <t>金额</t>
  </si>
  <si>
    <t>主  材</t>
  </si>
  <si>
    <t>辅
材
费</t>
    <phoneticPr fontId="1" type="noConversion"/>
  </si>
  <si>
    <t>金
额</t>
    <phoneticPr fontId="1" type="noConversion"/>
  </si>
  <si>
    <t>主材耗量</t>
  </si>
  <si>
    <t>单位</t>
  </si>
  <si>
    <t>主材费</t>
  </si>
  <si>
    <t>项目名称：X095马李线（K24+000-K30+881）养护工程施工</t>
    <phoneticPr fontId="1" type="noConversion"/>
  </si>
  <si>
    <t>包号：1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</si>
</sst>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0.00\)"/>
    <numFmt numFmtId="177" formatCode="0_);[Red]\(0\)"/>
    <numFmt numFmtId="178" formatCode="0.00_ "/>
    <numFmt numFmtId="179" formatCode="0_ "/>
    <numFmt numFmtId="180" formatCode="0.00_);[Red]\(0.00\)"/>
    <numFmt numFmtId="181" formatCode="0_ ;[Red]\-0\ "/>
  </numFmts>
  <fonts count="29" x14ac:knownFonts="1">
    <font>
      <sz val="11"/>
      <color theme="1"/>
      <name val="宋体"/>
      <family val="2"/>
      <scheme val="minor"/>
    </font>
    <font>
      <sz val="9"/>
      <name val="宋体"/>
      <family val="3"/>
      <charset val="134"/>
      <scheme val="minor"/>
    </font>
    <font>
      <sz val="10"/>
      <name val="Helv"/>
    </font>
    <font>
      <b/>
      <sz val="10"/>
      <name val="宋体"/>
      <family val="3"/>
      <charset val="134"/>
      <scheme val="minor"/>
    </font>
    <font>
      <b/>
      <sz val="14"/>
      <color indexed="8"/>
      <name val="宋体"/>
      <family val="3"/>
      <charset val="134"/>
      <scheme val="minor"/>
    </font>
    <font>
      <b/>
      <sz val="14"/>
      <color indexed="8"/>
      <name val="宋体"/>
      <family val="3"/>
      <charset val="134"/>
    </font>
    <font>
      <sz val="11"/>
      <color indexed="8"/>
      <name val="宋体"/>
      <family val="3"/>
      <charset val="134"/>
    </font>
    <font>
      <sz val="11"/>
      <name val="宋体"/>
      <family val="3"/>
      <charset val="134"/>
      <scheme val="minor"/>
    </font>
    <font>
      <sz val="10"/>
      <name val="宋体"/>
      <family val="3"/>
      <charset val="134"/>
      <scheme val="minor"/>
    </font>
    <font>
      <sz val="10"/>
      <name val="宋体"/>
      <family val="3"/>
      <charset val="134"/>
    </font>
    <font>
      <sz val="12"/>
      <name val="宋体"/>
      <family val="3"/>
      <charset val="134"/>
      <scheme val="minor"/>
    </font>
    <font>
      <sz val="12"/>
      <name val="宋体"/>
      <family val="3"/>
      <charset val="134"/>
    </font>
    <font>
      <sz val="9"/>
      <name val="宋体"/>
      <family val="3"/>
      <charset val="134"/>
    </font>
    <font>
      <b/>
      <sz val="14"/>
      <name val="宋体"/>
      <family val="3"/>
      <charset val="134"/>
      <scheme val="minor"/>
    </font>
    <font>
      <sz val="11"/>
      <color theme="1"/>
      <name val="宋体"/>
      <family val="3"/>
      <charset val="134"/>
      <scheme val="minor"/>
    </font>
    <font>
      <b/>
      <sz val="11"/>
      <name val="宋体"/>
      <family val="3"/>
      <charset val="134"/>
      <scheme val="minor"/>
    </font>
    <font>
      <sz val="11"/>
      <name val="宋体"/>
      <family val="3"/>
      <charset val="134"/>
    </font>
    <font>
      <sz val="9"/>
      <name val="等线"/>
      <family val="3"/>
      <charset val="134"/>
    </font>
    <font>
      <sz val="11"/>
      <name val="华文中宋"/>
      <family val="3"/>
      <charset val="134"/>
    </font>
    <font>
      <sz val="9"/>
      <color indexed="81"/>
      <name val="宋体"/>
      <family val="3"/>
      <charset val="134"/>
    </font>
    <font>
      <b/>
      <sz val="9"/>
      <color indexed="81"/>
      <name val="宋体"/>
      <family val="3"/>
      <charset val="134"/>
    </font>
    <font>
      <b/>
      <sz val="14"/>
      <name val="华文中宋"/>
      <family val="3"/>
      <charset val="134"/>
    </font>
    <font>
      <sz val="10"/>
      <color rgb="FF00B050"/>
      <name val="宋体"/>
      <family val="3"/>
      <charset val="134"/>
      <scheme val="minor"/>
    </font>
    <font>
      <b/>
      <u/>
      <sz val="11"/>
      <name val="宋体"/>
      <family val="3"/>
      <charset val="134"/>
      <scheme val="minor"/>
    </font>
    <font>
      <b/>
      <u/>
      <sz val="11"/>
      <name val="华文中宋"/>
      <family val="3"/>
      <charset val="134"/>
    </font>
    <font>
      <vertAlign val="superscript"/>
      <sz val="10"/>
      <name val="宋体"/>
      <family val="3"/>
      <charset val="134"/>
      <scheme val="minor"/>
    </font>
    <font>
      <b/>
      <sz val="14"/>
      <name val="宋体"/>
      <family val="3"/>
      <charset val="134"/>
    </font>
    <font>
      <sz val="18"/>
      <name val="宋体"/>
      <family val="3"/>
      <charset val="134"/>
      <scheme val="minor"/>
    </font>
    <font>
      <sz val="10.5"/>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3">
    <xf numFmtId="0" fontId="0" fillId="0" borderId="0"/>
    <xf numFmtId="0" fontId="2" fillId="0" borderId="0"/>
    <xf numFmtId="0" fontId="14" fillId="0" borderId="0">
      <alignment vertical="center"/>
    </xf>
  </cellStyleXfs>
  <cellXfs count="146">
    <xf numFmtId="0" fontId="0" fillId="0" borderId="0" xfId="0"/>
    <xf numFmtId="0" fontId="3" fillId="0" borderId="1" xfId="1" applyFont="1" applyFill="1" applyBorder="1" applyAlignment="1" applyProtection="1">
      <alignment horizontal="center" vertical="center"/>
    </xf>
    <xf numFmtId="0" fontId="3" fillId="0" borderId="1" xfId="1" applyFont="1" applyFill="1" applyBorder="1" applyAlignment="1" applyProtection="1">
      <alignment horizontal="center" vertical="center" wrapText="1"/>
    </xf>
    <xf numFmtId="177" fontId="3" fillId="0" borderId="1" xfId="1" applyNumberFormat="1" applyFont="1" applyFill="1" applyBorder="1" applyAlignment="1" applyProtection="1">
      <alignment horizontal="center" vertical="center"/>
    </xf>
    <xf numFmtId="0" fontId="7" fillId="0" borderId="0" xfId="0" applyNumberFormat="1" applyFont="1" applyFill="1" applyAlignment="1" applyProtection="1">
      <alignment vertical="center"/>
    </xf>
    <xf numFmtId="0" fontId="8" fillId="0" borderId="0" xfId="0" applyNumberFormat="1" applyFont="1" applyFill="1" applyAlignment="1" applyProtection="1"/>
    <xf numFmtId="0" fontId="9" fillId="0" borderId="0" xfId="0" applyNumberFormat="1" applyFont="1" applyFill="1" applyAlignment="1" applyProtection="1"/>
    <xf numFmtId="176" fontId="3" fillId="0" borderId="1" xfId="0" applyNumberFormat="1" applyFont="1" applyFill="1" applyBorder="1" applyAlignment="1" applyProtection="1">
      <alignment horizontal="center" vertical="center" wrapText="1"/>
    </xf>
    <xf numFmtId="0" fontId="10" fillId="0" borderId="0" xfId="0" applyNumberFormat="1" applyFont="1" applyFill="1" applyAlignment="1" applyProtection="1"/>
    <xf numFmtId="0" fontId="11" fillId="0" borderId="0" xfId="0" applyNumberFormat="1" applyFont="1" applyFill="1" applyAlignment="1" applyProtection="1"/>
    <xf numFmtId="0" fontId="9" fillId="0" borderId="0" xfId="0" applyNumberFormat="1" applyFont="1" applyFill="1" applyAlignment="1" applyProtection="1">
      <alignment horizontal="center" vertical="center"/>
    </xf>
    <xf numFmtId="176" fontId="9" fillId="0" borderId="0" xfId="0" applyNumberFormat="1" applyFont="1" applyFill="1" applyAlignment="1" applyProtection="1">
      <alignment horizontal="center" vertical="center"/>
    </xf>
    <xf numFmtId="179" fontId="3" fillId="0" borderId="1" xfId="0" applyNumberFormat="1" applyFont="1" applyFill="1" applyBorder="1" applyAlignment="1" applyProtection="1">
      <alignment horizontal="center" vertical="center"/>
    </xf>
    <xf numFmtId="178" fontId="3" fillId="0" borderId="1" xfId="1" applyNumberFormat="1" applyFont="1" applyFill="1" applyBorder="1" applyAlignment="1" applyProtection="1">
      <alignment horizontal="center" vertical="center"/>
    </xf>
    <xf numFmtId="178" fontId="7"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0" fontId="5" fillId="0" borderId="0" xfId="0" applyNumberFormat="1" applyFont="1" applyFill="1" applyAlignment="1" applyProtection="1">
      <alignment vertical="center"/>
    </xf>
    <xf numFmtId="0" fontId="6" fillId="0" borderId="0" xfId="0" applyNumberFormat="1" applyFont="1" applyFill="1" applyAlignment="1" applyProtection="1">
      <alignment horizontal="center" vertical="center"/>
    </xf>
    <xf numFmtId="0" fontId="6" fillId="0" borderId="0" xfId="0" applyNumberFormat="1" applyFont="1" applyFill="1" applyAlignment="1" applyProtection="1">
      <alignment vertical="center"/>
    </xf>
    <xf numFmtId="178" fontId="8" fillId="0" borderId="1" xfId="0" applyNumberFormat="1" applyFont="1" applyFill="1" applyBorder="1" applyAlignment="1" applyProtection="1">
      <alignment horizontal="center" vertical="center"/>
      <protection locked="0"/>
    </xf>
    <xf numFmtId="180" fontId="10" fillId="0" borderId="0"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80" fontId="3"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xf>
    <xf numFmtId="180"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shrinkToFit="1"/>
    </xf>
    <xf numFmtId="177" fontId="8" fillId="0" borderId="1" xfId="0" applyNumberFormat="1" applyFont="1" applyFill="1" applyBorder="1" applyAlignment="1" applyProtection="1">
      <alignment horizontal="center" vertical="center" wrapText="1"/>
    </xf>
    <xf numFmtId="177" fontId="8" fillId="2" borderId="1" xfId="0" applyNumberFormat="1" applyFont="1" applyFill="1" applyBorder="1" applyAlignment="1" applyProtection="1">
      <alignment horizontal="center" vertical="center"/>
    </xf>
    <xf numFmtId="180" fontId="8" fillId="2" borderId="1"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180" fontId="10" fillId="2" borderId="0" xfId="0" applyNumberFormat="1" applyFont="1" applyFill="1" applyBorder="1" applyAlignment="1" applyProtection="1">
      <alignment horizontal="center" vertical="center"/>
    </xf>
    <xf numFmtId="0" fontId="10" fillId="0" borderId="0" xfId="0" applyNumberFormat="1" applyFont="1" applyFill="1" applyAlignment="1">
      <alignment horizontal="center" vertical="center"/>
    </xf>
    <xf numFmtId="181" fontId="10" fillId="0" borderId="0" xfId="0" applyNumberFormat="1" applyFont="1" applyFill="1" applyAlignment="1">
      <alignment horizontal="center" vertical="center"/>
    </xf>
    <xf numFmtId="49" fontId="3" fillId="0" borderId="1" xfId="1" applyNumberFormat="1" applyFont="1" applyFill="1" applyBorder="1" applyAlignment="1" applyProtection="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179" fontId="3" fillId="0" borderId="1" xfId="1"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178" fontId="8" fillId="0" borderId="0" xfId="0" applyNumberFormat="1" applyFont="1" applyAlignment="1" applyProtection="1">
      <alignment horizontal="center" vertical="center"/>
    </xf>
    <xf numFmtId="0" fontId="7" fillId="0" borderId="0" xfId="0" applyFont="1" applyAlignment="1" applyProtection="1">
      <alignment horizontal="center" vertical="center"/>
    </xf>
    <xf numFmtId="49" fontId="8" fillId="0" borderId="1" xfId="0" applyNumberFormat="1" applyFont="1" applyBorder="1" applyAlignment="1" applyProtection="1">
      <alignment horizontal="center" vertical="center"/>
    </xf>
    <xf numFmtId="0" fontId="8" fillId="0" borderId="1" xfId="0" applyFont="1" applyFill="1" applyBorder="1" applyAlignment="1" applyProtection="1">
      <alignment horizontal="left" vertical="center" wrapText="1"/>
    </xf>
    <xf numFmtId="178" fontId="8" fillId="0" borderId="1" xfId="0" applyNumberFormat="1" applyFont="1" applyBorder="1" applyAlignment="1" applyProtection="1">
      <alignment horizontal="center" vertical="center"/>
    </xf>
    <xf numFmtId="178" fontId="8" fillId="0" borderId="1" xfId="0" applyNumberFormat="1" applyFont="1" applyBorder="1" applyAlignment="1" applyProtection="1">
      <alignment horizontal="center" vertical="center"/>
      <protection locked="0"/>
    </xf>
    <xf numFmtId="179" fontId="8" fillId="0" borderId="1" xfId="0" applyNumberFormat="1" applyFont="1" applyBorder="1" applyAlignment="1" applyProtection="1">
      <alignment horizontal="center" vertical="center"/>
    </xf>
    <xf numFmtId="0" fontId="8" fillId="0" borderId="1" xfId="0" applyFont="1" applyBorder="1" applyAlignment="1" applyProtection="1">
      <alignment horizontal="left" vertical="center" wrapText="1"/>
    </xf>
    <xf numFmtId="178" fontId="7" fillId="0" borderId="0" xfId="0" applyNumberFormat="1" applyFont="1" applyAlignment="1" applyProtection="1">
      <alignment horizontal="center" vertical="center"/>
    </xf>
    <xf numFmtId="179" fontId="7" fillId="0" borderId="0" xfId="0" applyNumberFormat="1" applyFont="1" applyAlignment="1" applyProtection="1">
      <alignment horizontal="center" vertical="center"/>
    </xf>
    <xf numFmtId="49" fontId="7" fillId="0" borderId="0" xfId="0" applyNumberFormat="1" applyFont="1" applyAlignment="1" applyProtection="1">
      <alignment horizontal="center" vertical="center"/>
    </xf>
    <xf numFmtId="177" fontId="13" fillId="0" borderId="0" xfId="0" applyNumberFormat="1" applyFont="1" applyFill="1" applyBorder="1" applyAlignment="1" applyProtection="1">
      <alignment horizontal="left" vertical="center"/>
    </xf>
    <xf numFmtId="0" fontId="10" fillId="0" borderId="0" xfId="0" applyFont="1" applyFill="1" applyBorder="1" applyAlignment="1" applyProtection="1"/>
    <xf numFmtId="0" fontId="10" fillId="0" borderId="0" xfId="0" applyFont="1" applyFill="1" applyBorder="1" applyAlignment="1" applyProtection="1">
      <alignment horizontal="center"/>
    </xf>
    <xf numFmtId="0" fontId="10" fillId="2" borderId="0" xfId="0" applyFont="1" applyFill="1" applyBorder="1" applyAlignment="1" applyProtection="1"/>
    <xf numFmtId="180" fontId="7" fillId="0" borderId="0" xfId="0" applyNumberFormat="1" applyFont="1" applyAlignment="1"/>
    <xf numFmtId="0" fontId="7" fillId="2" borderId="0" xfId="0" applyFont="1" applyFill="1" applyBorder="1" applyAlignment="1" applyProtection="1"/>
    <xf numFmtId="177" fontId="3" fillId="2" borderId="1" xfId="0" applyNumberFormat="1" applyFont="1" applyFill="1" applyBorder="1" applyAlignment="1" applyProtection="1">
      <alignment horizontal="center" vertical="center"/>
    </xf>
    <xf numFmtId="177" fontId="10" fillId="2" borderId="0" xfId="0" applyNumberFormat="1" applyFont="1" applyFill="1" applyBorder="1" applyAlignment="1" applyProtection="1"/>
    <xf numFmtId="0" fontId="10" fillId="2" borderId="0" xfId="0" applyFont="1" applyFill="1" applyBorder="1" applyAlignment="1" applyProtection="1">
      <alignment horizontal="center"/>
    </xf>
    <xf numFmtId="0" fontId="7" fillId="0" borderId="0" xfId="0" applyNumberFormat="1" applyFont="1" applyFill="1" applyAlignment="1">
      <alignment vertical="center"/>
    </xf>
    <xf numFmtId="0" fontId="7" fillId="0" borderId="0" xfId="0" applyNumberFormat="1" applyFont="1" applyFill="1" applyAlignment="1">
      <alignment horizontal="center" vertical="center"/>
    </xf>
    <xf numFmtId="179" fontId="7" fillId="0" borderId="1" xfId="0" applyNumberFormat="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xf>
    <xf numFmtId="0" fontId="8" fillId="0" borderId="7" xfId="0" applyFont="1" applyBorder="1" applyAlignment="1" applyProtection="1">
      <alignment horizontal="center" vertical="center"/>
    </xf>
    <xf numFmtId="178" fontId="8" fillId="0" borderId="7" xfId="0" applyNumberFormat="1" applyFont="1" applyBorder="1" applyAlignment="1" applyProtection="1">
      <alignment horizontal="center" vertical="center"/>
      <protection locked="0"/>
    </xf>
    <xf numFmtId="0" fontId="18" fillId="0" borderId="0" xfId="0" applyFont="1" applyAlignment="1">
      <alignment horizontal="left" vertical="center" wrapText="1"/>
    </xf>
    <xf numFmtId="49" fontId="8" fillId="0" borderId="7" xfId="0" applyNumberFormat="1" applyFont="1" applyBorder="1" applyAlignment="1" applyProtection="1">
      <alignment horizontal="center" vertical="center"/>
    </xf>
    <xf numFmtId="0" fontId="8" fillId="0" borderId="7" xfId="0" applyFont="1" applyFill="1" applyBorder="1" applyAlignment="1" applyProtection="1">
      <alignment horizontal="left" vertical="center" wrapText="1"/>
    </xf>
    <xf numFmtId="178" fontId="8" fillId="0" borderId="7" xfId="0" applyNumberFormat="1" applyFont="1" applyBorder="1" applyAlignment="1" applyProtection="1">
      <alignment horizontal="center" vertical="center"/>
    </xf>
    <xf numFmtId="178" fontId="8" fillId="0" borderId="7" xfId="1" applyNumberFormat="1" applyFont="1" applyFill="1" applyBorder="1" applyAlignment="1" applyProtection="1">
      <alignment horizontal="center" vertical="center"/>
      <protection locked="0"/>
    </xf>
    <xf numFmtId="0" fontId="7" fillId="0" borderId="1" xfId="0" applyNumberFormat="1" applyFont="1" applyFill="1" applyBorder="1" applyAlignment="1">
      <alignment horizontal="center" vertical="center" wrapText="1"/>
    </xf>
    <xf numFmtId="0" fontId="21" fillId="0" borderId="0" xfId="0" applyFont="1" applyAlignment="1">
      <alignment horizontal="left" vertical="center" wrapText="1"/>
    </xf>
    <xf numFmtId="0" fontId="8" fillId="0" borderId="7" xfId="0" applyFont="1" applyBorder="1" applyAlignment="1" applyProtection="1">
      <alignment horizontal="left" vertical="center" wrapText="1"/>
    </xf>
    <xf numFmtId="178" fontId="8" fillId="0" borderId="7" xfId="1" applyNumberFormat="1" applyFont="1" applyFill="1" applyBorder="1" applyAlignment="1" applyProtection="1">
      <alignment horizontal="center" vertical="center"/>
    </xf>
    <xf numFmtId="0" fontId="8" fillId="0" borderId="7" xfId="0" applyNumberFormat="1" applyFont="1" applyBorder="1" applyAlignment="1" applyProtection="1">
      <alignment horizontal="center" vertical="center"/>
    </xf>
    <xf numFmtId="0" fontId="8" fillId="0" borderId="1" xfId="0" applyNumberFormat="1" applyFont="1" applyBorder="1" applyAlignment="1" applyProtection="1">
      <alignment horizontal="center" vertical="center"/>
    </xf>
    <xf numFmtId="177" fontId="3" fillId="0" borderId="7" xfId="0" applyNumberFormat="1" applyFont="1" applyFill="1" applyBorder="1" applyAlignment="1" applyProtection="1">
      <alignment horizontal="center" vertical="center" wrapText="1"/>
    </xf>
    <xf numFmtId="178" fontId="3" fillId="0" borderId="7" xfId="0" applyNumberFormat="1" applyFont="1" applyFill="1" applyBorder="1" applyAlignment="1" applyProtection="1">
      <alignment horizontal="center" vertical="center" wrapText="1"/>
    </xf>
    <xf numFmtId="180" fontId="3" fillId="0" borderId="7" xfId="0" applyNumberFormat="1"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xf>
    <xf numFmtId="180" fontId="8" fillId="0"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wrapText="1"/>
    </xf>
    <xf numFmtId="0" fontId="13" fillId="0" borderId="0" xfId="0" applyNumberFormat="1" applyFont="1" applyFill="1" applyAlignment="1" applyProtection="1">
      <alignment horizontal="left" vertical="center"/>
    </xf>
    <xf numFmtId="0" fontId="10" fillId="0" borderId="0" xfId="0" applyNumberFormat="1" applyFont="1" applyFill="1" applyAlignment="1" applyProtection="1">
      <alignment horizontal="center" vertical="center"/>
    </xf>
    <xf numFmtId="181" fontId="10" fillId="0" borderId="0" xfId="0" applyNumberFormat="1" applyFont="1" applyFill="1" applyAlignment="1" applyProtection="1">
      <alignment horizontal="center" vertical="center"/>
    </xf>
    <xf numFmtId="0" fontId="7" fillId="0" borderId="1" xfId="0" applyNumberFormat="1" applyFont="1" applyFill="1" applyBorder="1" applyAlignment="1" applyProtection="1">
      <alignment horizontal="center" vertical="center" wrapText="1"/>
    </xf>
    <xf numFmtId="181" fontId="7"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178" fontId="22" fillId="0" borderId="0" xfId="0" applyNumberFormat="1" applyFont="1" applyAlignment="1" applyProtection="1">
      <alignment horizontal="center" vertical="center"/>
    </xf>
    <xf numFmtId="0" fontId="7" fillId="0" borderId="0" xfId="0" applyFont="1" applyAlignment="1" applyProtection="1">
      <alignment horizontal="left" vertical="center"/>
    </xf>
    <xf numFmtId="0" fontId="8" fillId="0" borderId="7" xfId="1" applyNumberFormat="1" applyFont="1" applyFill="1" applyBorder="1" applyAlignment="1" applyProtection="1">
      <alignment horizontal="center" vertical="center"/>
    </xf>
    <xf numFmtId="0" fontId="8" fillId="0" borderId="7" xfId="1" applyFont="1" applyFill="1" applyBorder="1" applyAlignment="1" applyProtection="1">
      <alignment horizontal="left" vertical="center" wrapText="1"/>
    </xf>
    <xf numFmtId="49" fontId="8" fillId="0" borderId="7" xfId="1" applyNumberFormat="1" applyFont="1" applyFill="1" applyBorder="1" applyAlignment="1" applyProtection="1">
      <alignment horizontal="center" vertical="center"/>
    </xf>
    <xf numFmtId="0" fontId="27" fillId="0" borderId="0" xfId="2" applyFont="1" applyProtection="1">
      <alignment vertical="center"/>
      <protection locked="0"/>
    </xf>
    <xf numFmtId="0" fontId="7" fillId="0" borderId="0" xfId="2" applyFont="1" applyAlignment="1" applyProtection="1">
      <alignment horizontal="center" vertical="center"/>
      <protection locked="0"/>
    </xf>
    <xf numFmtId="0" fontId="7" fillId="0" borderId="0" xfId="2" applyFont="1" applyProtection="1">
      <alignment vertical="center"/>
      <protection locked="0"/>
    </xf>
    <xf numFmtId="0" fontId="8" fillId="0" borderId="0" xfId="2" applyFont="1" applyProtection="1">
      <alignment vertical="center"/>
      <protection locked="0"/>
    </xf>
    <xf numFmtId="0" fontId="9" fillId="0" borderId="8" xfId="2" applyFont="1" applyBorder="1" applyAlignment="1">
      <alignment horizontal="center" vertical="center" wrapText="1"/>
    </xf>
    <xf numFmtId="0" fontId="28" fillId="0" borderId="7" xfId="2" applyFont="1" applyBorder="1" applyAlignment="1" applyProtection="1">
      <alignment horizontal="center" vertical="center" wrapText="1"/>
      <protection locked="0"/>
    </xf>
    <xf numFmtId="0" fontId="28" fillId="0" borderId="10" xfId="2" applyFont="1" applyBorder="1" applyAlignment="1" applyProtection="1">
      <alignment horizontal="center" vertical="center" wrapText="1"/>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7" fillId="0" borderId="0" xfId="0" applyFont="1" applyAlignment="1" applyProtection="1">
      <alignment horizontal="left" vertical="center"/>
    </xf>
    <xf numFmtId="0" fontId="3" fillId="0" borderId="1" xfId="0" applyFont="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13" fillId="0" borderId="0" xfId="0" applyNumberFormat="1" applyFont="1" applyFill="1" applyAlignment="1" applyProtection="1">
      <alignment horizontal="center" vertical="center"/>
    </xf>
    <xf numFmtId="0" fontId="3" fillId="0" borderId="1" xfId="0" applyNumberFormat="1" applyFont="1" applyFill="1" applyBorder="1" applyAlignment="1" applyProtection="1">
      <alignment horizontal="center" vertical="center"/>
    </xf>
    <xf numFmtId="178" fontId="7" fillId="0" borderId="0" xfId="0" applyNumberFormat="1" applyFont="1" applyFill="1" applyAlignment="1" applyProtection="1">
      <alignment horizontal="left" vertical="center"/>
    </xf>
    <xf numFmtId="0" fontId="7" fillId="0" borderId="6"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xf>
    <xf numFmtId="177" fontId="13" fillId="0" borderId="0" xfId="0" applyNumberFormat="1" applyFont="1" applyFill="1" applyBorder="1" applyAlignment="1" applyProtection="1">
      <alignment horizontal="center" vertical="center"/>
    </xf>
    <xf numFmtId="180" fontId="7" fillId="0" borderId="0" xfId="0" applyNumberFormat="1" applyFont="1" applyFill="1" applyBorder="1" applyAlignment="1" applyProtection="1">
      <alignment horizontal="left" vertical="center"/>
    </xf>
    <xf numFmtId="0" fontId="3" fillId="0"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xf numFmtId="0" fontId="15" fillId="0" borderId="1" xfId="0" applyNumberFormat="1" applyFont="1" applyFill="1" applyBorder="1" applyAlignment="1" applyProtection="1">
      <alignment horizontal="center" vertical="center"/>
    </xf>
    <xf numFmtId="0" fontId="9" fillId="0" borderId="7"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9" xfId="2" applyFont="1" applyBorder="1" applyAlignment="1">
      <alignment horizontal="center" vertical="center" wrapText="1"/>
    </xf>
    <xf numFmtId="0" fontId="26" fillId="0" borderId="0" xfId="2" applyFont="1" applyAlignment="1">
      <alignment horizontal="left" vertical="center"/>
    </xf>
    <xf numFmtId="0" fontId="13" fillId="0" borderId="0" xfId="2" applyFont="1" applyAlignment="1">
      <alignment horizontal="center" vertical="center"/>
    </xf>
    <xf numFmtId="0" fontId="7" fillId="0" borderId="0" xfId="2" applyFont="1" applyAlignment="1">
      <alignment horizontal="left" vertical="center"/>
    </xf>
    <xf numFmtId="0" fontId="7" fillId="0" borderId="6" xfId="2" applyFont="1" applyBorder="1" applyAlignment="1">
      <alignment horizontal="left"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cellXfs>
  <cellStyles count="3">
    <cellStyle name="常规" xfId="0" builtinId="0"/>
    <cellStyle name="常规 3" xfId="2"/>
    <cellStyle name="常规_工程量清单（8月1日新版）"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6"/>
  <sheetViews>
    <sheetView tabSelected="1" view="pageBreakPreview" zoomScale="115" zoomScaleNormal="100" zoomScaleSheetLayoutView="115" workbookViewId="0">
      <selection activeCell="A4" sqref="A4"/>
    </sheetView>
  </sheetViews>
  <sheetFormatPr defaultColWidth="8.88671875" defaultRowHeight="14.4" x14ac:dyDescent="0.25"/>
  <cols>
    <col min="1" max="1" width="109.44140625" style="38" customWidth="1"/>
    <col min="2" max="16384" width="8.88671875" style="37"/>
  </cols>
  <sheetData>
    <row r="1" spans="1:1" ht="30" customHeight="1" x14ac:dyDescent="0.25">
      <c r="A1" s="75" t="s">
        <v>89</v>
      </c>
    </row>
    <row r="2" spans="1:1" ht="60" customHeight="1" x14ac:dyDescent="0.25">
      <c r="A2" s="69" t="s">
        <v>90</v>
      </c>
    </row>
    <row r="3" spans="1:1" ht="40.200000000000003" customHeight="1" x14ac:dyDescent="0.25">
      <c r="A3" s="69" t="s">
        <v>91</v>
      </c>
    </row>
    <row r="4" spans="1:1" ht="72.599999999999994" customHeight="1" x14ac:dyDescent="0.25">
      <c r="A4" s="69" t="s">
        <v>179</v>
      </c>
    </row>
    <row r="5" spans="1:1" ht="60" customHeight="1" x14ac:dyDescent="0.25">
      <c r="A5" s="69" t="s">
        <v>92</v>
      </c>
    </row>
    <row r="6" spans="1:1" ht="40.200000000000003" customHeight="1" x14ac:dyDescent="0.25">
      <c r="A6" s="69" t="s">
        <v>93</v>
      </c>
    </row>
    <row r="7" spans="1:1" ht="40.200000000000003" customHeight="1" x14ac:dyDescent="0.25">
      <c r="A7" s="69" t="s">
        <v>94</v>
      </c>
    </row>
    <row r="8" spans="1:1" ht="40.200000000000003" customHeight="1" x14ac:dyDescent="0.25">
      <c r="A8" s="69" t="s">
        <v>95</v>
      </c>
    </row>
    <row r="9" spans="1:1" ht="30" customHeight="1" x14ac:dyDescent="0.25">
      <c r="A9" s="75" t="s">
        <v>96</v>
      </c>
    </row>
    <row r="10" spans="1:1" ht="30" customHeight="1" x14ac:dyDescent="0.25">
      <c r="A10" s="69" t="s">
        <v>97</v>
      </c>
    </row>
    <row r="11" spans="1:1" ht="60" customHeight="1" x14ac:dyDescent="0.25">
      <c r="A11" s="69" t="s">
        <v>180</v>
      </c>
    </row>
    <row r="12" spans="1:1" ht="44.4" customHeight="1" x14ac:dyDescent="0.25">
      <c r="A12" s="69" t="s">
        <v>98</v>
      </c>
    </row>
    <row r="13" spans="1:1" ht="48.6" customHeight="1" x14ac:dyDescent="0.25">
      <c r="A13" s="69" t="s">
        <v>99</v>
      </c>
    </row>
    <row r="14" spans="1:1" ht="40.200000000000003" customHeight="1" x14ac:dyDescent="0.25">
      <c r="A14" s="69" t="s">
        <v>100</v>
      </c>
    </row>
    <row r="15" spans="1:1" ht="30" customHeight="1" x14ac:dyDescent="0.25">
      <c r="A15" s="69" t="s">
        <v>101</v>
      </c>
    </row>
    <row r="16" spans="1:1" ht="40.200000000000003" customHeight="1" x14ac:dyDescent="0.25">
      <c r="A16" s="69" t="s">
        <v>190</v>
      </c>
    </row>
    <row r="17" spans="1:1" ht="30" customHeight="1" x14ac:dyDescent="0.25">
      <c r="A17" s="69" t="s">
        <v>102</v>
      </c>
    </row>
    <row r="18" spans="1:1" ht="30" customHeight="1" x14ac:dyDescent="0.25">
      <c r="A18" s="75" t="s">
        <v>103</v>
      </c>
    </row>
    <row r="19" spans="1:1" ht="30" customHeight="1" x14ac:dyDescent="0.25">
      <c r="A19" s="69" t="s">
        <v>104</v>
      </c>
    </row>
    <row r="20" spans="1:1" ht="30" customHeight="1" x14ac:dyDescent="0.25">
      <c r="A20" s="69" t="s">
        <v>181</v>
      </c>
    </row>
    <row r="21" spans="1:1" ht="40.200000000000003" customHeight="1" x14ac:dyDescent="0.25">
      <c r="A21" s="69" t="s">
        <v>105</v>
      </c>
    </row>
    <row r="22" spans="1:1" ht="65.400000000000006" customHeight="1" x14ac:dyDescent="0.25">
      <c r="A22" s="69" t="s">
        <v>184</v>
      </c>
    </row>
    <row r="23" spans="1:1" ht="28.8" customHeight="1" x14ac:dyDescent="0.25">
      <c r="A23" s="69" t="s">
        <v>106</v>
      </c>
    </row>
    <row r="24" spans="1:1" ht="30" customHeight="1" x14ac:dyDescent="0.25">
      <c r="A24" s="69" t="s">
        <v>107</v>
      </c>
    </row>
    <row r="25" spans="1:1" ht="60" customHeight="1" x14ac:dyDescent="0.25">
      <c r="A25" s="69" t="s">
        <v>108</v>
      </c>
    </row>
    <row r="26" spans="1:1" ht="46.2" customHeight="1" x14ac:dyDescent="0.25">
      <c r="A26" s="69" t="s">
        <v>109</v>
      </c>
    </row>
    <row r="27" spans="1:1" ht="30" customHeight="1" x14ac:dyDescent="0.25">
      <c r="A27" s="69" t="s">
        <v>110</v>
      </c>
    </row>
    <row r="28" spans="1:1" ht="40.200000000000003" customHeight="1" x14ac:dyDescent="0.25">
      <c r="A28" s="69" t="s">
        <v>111</v>
      </c>
    </row>
    <row r="29" spans="1:1" ht="30" customHeight="1" x14ac:dyDescent="0.25">
      <c r="A29" s="69" t="s">
        <v>112</v>
      </c>
    </row>
    <row r="30" spans="1:1" ht="60" customHeight="1" x14ac:dyDescent="0.25">
      <c r="A30" s="69" t="s">
        <v>176</v>
      </c>
    </row>
    <row r="31" spans="1:1" ht="30" customHeight="1" x14ac:dyDescent="0.25">
      <c r="A31" s="69" t="s">
        <v>113</v>
      </c>
    </row>
    <row r="32" spans="1:1" ht="30" customHeight="1" x14ac:dyDescent="0.25">
      <c r="A32" s="69" t="s">
        <v>114</v>
      </c>
    </row>
    <row r="33" spans="1:1" ht="30" customHeight="1" x14ac:dyDescent="0.25">
      <c r="A33" s="69" t="s">
        <v>115</v>
      </c>
    </row>
    <row r="34" spans="1:1" ht="30" customHeight="1" x14ac:dyDescent="0.25">
      <c r="A34" s="69" t="s">
        <v>116</v>
      </c>
    </row>
    <row r="35" spans="1:1" ht="60" customHeight="1" x14ac:dyDescent="0.25">
      <c r="A35" s="69" t="s">
        <v>117</v>
      </c>
    </row>
    <row r="36" spans="1:1" ht="49.2" customHeight="1" x14ac:dyDescent="0.25">
      <c r="A36" s="69" t="s">
        <v>118</v>
      </c>
    </row>
    <row r="37" spans="1:1" ht="30" customHeight="1" x14ac:dyDescent="0.25">
      <c r="A37" s="75" t="s">
        <v>119</v>
      </c>
    </row>
    <row r="38" spans="1:1" ht="112.8" customHeight="1" x14ac:dyDescent="0.25">
      <c r="A38" s="69" t="s">
        <v>191</v>
      </c>
    </row>
    <row r="39" spans="1:1" ht="172.2" customHeight="1" x14ac:dyDescent="0.25">
      <c r="A39" s="69" t="s">
        <v>185</v>
      </c>
    </row>
    <row r="40" spans="1:1" ht="25.8" customHeight="1" x14ac:dyDescent="0.25">
      <c r="A40" s="69" t="s">
        <v>120</v>
      </c>
    </row>
    <row r="41" spans="1:1" ht="108.6" customHeight="1" x14ac:dyDescent="0.25">
      <c r="A41" s="69" t="s">
        <v>186</v>
      </c>
    </row>
    <row r="42" spans="1:1" ht="69" customHeight="1" x14ac:dyDescent="0.25">
      <c r="A42" s="69" t="s">
        <v>177</v>
      </c>
    </row>
    <row r="43" spans="1:1" ht="45.6" customHeight="1" x14ac:dyDescent="0.25">
      <c r="A43" s="69" t="s">
        <v>192</v>
      </c>
    </row>
    <row r="44" spans="1:1" ht="45.6" customHeight="1" x14ac:dyDescent="0.25">
      <c r="A44" s="69" t="s">
        <v>178</v>
      </c>
    </row>
    <row r="45" spans="1:1" ht="48" customHeight="1" x14ac:dyDescent="0.25">
      <c r="A45" s="69" t="s">
        <v>182</v>
      </c>
    </row>
    <row r="46" spans="1:1" ht="46.8" customHeight="1" x14ac:dyDescent="0.25">
      <c r="A46" s="69" t="s">
        <v>183</v>
      </c>
    </row>
    <row r="47" spans="1:1" ht="60" customHeight="1" x14ac:dyDescent="0.25"/>
    <row r="48" spans="1:1" ht="60" customHeight="1" x14ac:dyDescent="0.25"/>
    <row r="49" ht="60" customHeight="1" x14ac:dyDescent="0.25"/>
    <row r="50" ht="60" customHeight="1" x14ac:dyDescent="0.25"/>
    <row r="51" ht="60" customHeight="1" x14ac:dyDescent="0.25"/>
    <row r="52" ht="60" customHeight="1" x14ac:dyDescent="0.25"/>
    <row r="53" ht="60" customHeight="1" x14ac:dyDescent="0.25"/>
    <row r="54" ht="60" customHeight="1" x14ac:dyDescent="0.25"/>
    <row r="55" ht="60" customHeight="1" x14ac:dyDescent="0.25"/>
    <row r="56" ht="60" customHeight="1" x14ac:dyDescent="0.25"/>
    <row r="57" ht="60" customHeight="1" x14ac:dyDescent="0.25"/>
    <row r="58" ht="60" customHeight="1" x14ac:dyDescent="0.25"/>
    <row r="59" ht="60" customHeight="1" x14ac:dyDescent="0.25"/>
    <row r="60" ht="60" customHeight="1" x14ac:dyDescent="0.25"/>
    <row r="61" ht="60" customHeight="1" x14ac:dyDescent="0.25"/>
    <row r="62" ht="60" customHeight="1" x14ac:dyDescent="0.25"/>
    <row r="63" ht="60" customHeight="1" x14ac:dyDescent="0.25"/>
    <row r="64" ht="60" customHeight="1" x14ac:dyDescent="0.25"/>
    <row r="65" ht="60" customHeight="1" x14ac:dyDescent="0.25"/>
    <row r="66" ht="60" customHeight="1" x14ac:dyDescent="0.25"/>
    <row r="67" ht="60" customHeight="1" x14ac:dyDescent="0.25"/>
    <row r="68" ht="60" customHeight="1" x14ac:dyDescent="0.25"/>
    <row r="69" ht="60" customHeight="1" x14ac:dyDescent="0.25"/>
    <row r="70" ht="60" customHeight="1" x14ac:dyDescent="0.25"/>
    <row r="71" ht="60" customHeight="1" x14ac:dyDescent="0.25"/>
    <row r="72" ht="60" customHeight="1" x14ac:dyDescent="0.25"/>
    <row r="73" ht="60" customHeight="1" x14ac:dyDescent="0.25"/>
    <row r="74" ht="60" customHeight="1" x14ac:dyDescent="0.25"/>
    <row r="75" ht="60" customHeight="1" x14ac:dyDescent="0.25"/>
    <row r="76" ht="60" customHeight="1" x14ac:dyDescent="0.25"/>
  </sheetData>
  <sheetProtection password="DC88" sheet="1" objects="1" scenarios="1" formatRows="0"/>
  <phoneticPr fontId="1" type="noConversion"/>
  <printOptions horizontalCentered="1"/>
  <pageMargins left="0.59055118110236227" right="0.43307086614173229"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showZeros="0" view="pageBreakPreview" zoomScale="115" zoomScaleNormal="100" zoomScaleSheetLayoutView="115" workbookViewId="0">
      <selection activeCell="E12" sqref="E12"/>
    </sheetView>
  </sheetViews>
  <sheetFormatPr defaultColWidth="8.88671875" defaultRowHeight="14.4" x14ac:dyDescent="0.25"/>
  <cols>
    <col min="1" max="1" width="8.77734375" style="44" customWidth="1"/>
    <col min="2" max="2" width="32.77734375" style="44" customWidth="1"/>
    <col min="3" max="3" width="6.77734375" style="44" customWidth="1"/>
    <col min="4" max="4" width="13.77734375" style="51" customWidth="1"/>
    <col min="5" max="5" width="15.77734375" style="51" customWidth="1"/>
    <col min="6" max="6" width="15.77734375" style="44" customWidth="1"/>
    <col min="7" max="26" width="0" style="44" hidden="1" customWidth="1"/>
    <col min="27" max="16384" width="8.88671875" style="44"/>
  </cols>
  <sheetData>
    <row r="1" spans="1:6" ht="22.5" customHeight="1" x14ac:dyDescent="0.25">
      <c r="A1" s="107" t="s">
        <v>0</v>
      </c>
      <c r="B1" s="107"/>
    </row>
    <row r="2" spans="1:6" ht="34.950000000000003" customHeight="1" x14ac:dyDescent="0.25">
      <c r="A2" s="108" t="s">
        <v>78</v>
      </c>
      <c r="B2" s="108"/>
      <c r="C2" s="108"/>
      <c r="D2" s="108"/>
      <c r="E2" s="108"/>
      <c r="F2" s="108"/>
    </row>
    <row r="3" spans="1:6" ht="25.2" customHeight="1" x14ac:dyDescent="0.25">
      <c r="A3" s="109" t="s">
        <v>217</v>
      </c>
      <c r="B3" s="109"/>
      <c r="C3" s="109"/>
      <c r="D3" s="109"/>
      <c r="E3" s="109"/>
      <c r="F3" s="109"/>
    </row>
    <row r="4" spans="1:6" ht="25.2" customHeight="1" x14ac:dyDescent="0.25">
      <c r="A4" s="109" t="s">
        <v>218</v>
      </c>
      <c r="B4" s="109"/>
      <c r="C4" s="109"/>
      <c r="D4" s="109"/>
      <c r="E4" s="109"/>
      <c r="F4" s="109"/>
    </row>
    <row r="5" spans="1:6" ht="22.5" customHeight="1" x14ac:dyDescent="0.25">
      <c r="A5" s="110" t="s">
        <v>2</v>
      </c>
      <c r="B5" s="110"/>
      <c r="C5" s="110"/>
      <c r="D5" s="110"/>
      <c r="E5" s="110"/>
      <c r="F5" s="110"/>
    </row>
    <row r="6" spans="1:6" ht="22.5" customHeight="1" x14ac:dyDescent="0.25">
      <c r="A6" s="1" t="s">
        <v>3</v>
      </c>
      <c r="B6" s="2" t="s">
        <v>4</v>
      </c>
      <c r="C6" s="1" t="s">
        <v>8</v>
      </c>
      <c r="D6" s="13" t="s">
        <v>5</v>
      </c>
      <c r="E6" s="13" t="s">
        <v>6</v>
      </c>
      <c r="F6" s="3" t="s">
        <v>7</v>
      </c>
    </row>
    <row r="7" spans="1:6" ht="22.5" customHeight="1" x14ac:dyDescent="0.25">
      <c r="A7" s="40">
        <v>101</v>
      </c>
      <c r="B7" s="50" t="s">
        <v>9</v>
      </c>
      <c r="C7" s="40"/>
      <c r="D7" s="47"/>
      <c r="E7" s="48"/>
      <c r="F7" s="49">
        <f>ROUND(D7*E7,0)</f>
        <v>0</v>
      </c>
    </row>
    <row r="8" spans="1:6" ht="22.5" customHeight="1" x14ac:dyDescent="0.25">
      <c r="A8" s="40" t="s">
        <v>10</v>
      </c>
      <c r="B8" s="50" t="s">
        <v>11</v>
      </c>
      <c r="C8" s="40"/>
      <c r="D8" s="47"/>
      <c r="E8" s="48"/>
      <c r="F8" s="49">
        <f t="shared" ref="F8:F32" si="0">ROUND(D8*E8,0)</f>
        <v>0</v>
      </c>
    </row>
    <row r="9" spans="1:6" ht="33" customHeight="1" x14ac:dyDescent="0.25">
      <c r="A9" s="40" t="s">
        <v>12</v>
      </c>
      <c r="B9" s="50" t="s">
        <v>83</v>
      </c>
      <c r="C9" s="40" t="s">
        <v>15</v>
      </c>
      <c r="D9" s="47">
        <v>1</v>
      </c>
      <c r="E9" s="47">
        <f>ROUND((SUM(F11:F32)+SUM(投标报价汇总表!D8:D13))*0.003,2)</f>
        <v>79.77</v>
      </c>
      <c r="F9" s="49">
        <f t="shared" si="0"/>
        <v>80</v>
      </c>
    </row>
    <row r="10" spans="1:6" ht="22.5" customHeight="1" x14ac:dyDescent="0.25">
      <c r="A10" s="40" t="s">
        <v>13</v>
      </c>
      <c r="B10" s="50" t="s">
        <v>14</v>
      </c>
      <c r="C10" s="40" t="s">
        <v>15</v>
      </c>
      <c r="D10" s="47">
        <v>1</v>
      </c>
      <c r="E10" s="47">
        <f>ROUND(1000000*0.004,2)</f>
        <v>4000</v>
      </c>
      <c r="F10" s="49">
        <f t="shared" si="0"/>
        <v>4000</v>
      </c>
    </row>
    <row r="11" spans="1:6" ht="22.5" customHeight="1" x14ac:dyDescent="0.25">
      <c r="A11" s="40">
        <v>102</v>
      </c>
      <c r="B11" s="50" t="s">
        <v>16</v>
      </c>
      <c r="C11" s="40"/>
      <c r="D11" s="47"/>
      <c r="E11" s="48"/>
      <c r="F11" s="49">
        <f t="shared" si="0"/>
        <v>0</v>
      </c>
    </row>
    <row r="12" spans="1:6" ht="22.5" customHeight="1" x14ac:dyDescent="0.25">
      <c r="A12" s="67" t="s">
        <v>140</v>
      </c>
      <c r="B12" s="76" t="s">
        <v>141</v>
      </c>
      <c r="C12" s="40" t="s">
        <v>15</v>
      </c>
      <c r="D12" s="47">
        <v>1</v>
      </c>
      <c r="E12" s="68"/>
      <c r="F12" s="49">
        <f t="shared" si="0"/>
        <v>0</v>
      </c>
    </row>
    <row r="13" spans="1:6" ht="22.5" customHeight="1" x14ac:dyDescent="0.25">
      <c r="A13" s="40" t="s">
        <v>138</v>
      </c>
      <c r="B13" s="50" t="s">
        <v>139</v>
      </c>
      <c r="C13" s="40" t="s">
        <v>15</v>
      </c>
      <c r="D13" s="47">
        <v>1</v>
      </c>
      <c r="E13" s="48"/>
      <c r="F13" s="49">
        <f t="shared" si="0"/>
        <v>0</v>
      </c>
    </row>
    <row r="14" spans="1:6" ht="33.6" customHeight="1" x14ac:dyDescent="0.25">
      <c r="A14" s="40" t="s">
        <v>17</v>
      </c>
      <c r="B14" s="50" t="s">
        <v>193</v>
      </c>
      <c r="C14" s="40" t="s">
        <v>15</v>
      </c>
      <c r="D14" s="47">
        <v>1</v>
      </c>
      <c r="E14" s="72">
        <f>ROUND((1772722*1.5%),2)</f>
        <v>26590.83</v>
      </c>
      <c r="F14" s="49">
        <f t="shared" si="0"/>
        <v>26591</v>
      </c>
    </row>
    <row r="15" spans="1:6" ht="22.5" customHeight="1" x14ac:dyDescent="0.25">
      <c r="A15" s="40">
        <v>103</v>
      </c>
      <c r="B15" s="50" t="s">
        <v>131</v>
      </c>
      <c r="C15" s="40"/>
      <c r="D15" s="47"/>
      <c r="E15" s="48"/>
      <c r="F15" s="49">
        <f t="shared" si="0"/>
        <v>0</v>
      </c>
    </row>
    <row r="16" spans="1:6" ht="30.6" customHeight="1" x14ac:dyDescent="0.25">
      <c r="A16" s="40" t="s">
        <v>142</v>
      </c>
      <c r="B16" s="50" t="s">
        <v>143</v>
      </c>
      <c r="C16" s="67" t="s">
        <v>15</v>
      </c>
      <c r="D16" s="47">
        <v>1</v>
      </c>
      <c r="E16" s="48"/>
      <c r="F16" s="49">
        <f t="shared" si="0"/>
        <v>0</v>
      </c>
    </row>
    <row r="17" spans="1:6" ht="22.5" customHeight="1" x14ac:dyDescent="0.25">
      <c r="A17" s="67" t="s">
        <v>144</v>
      </c>
      <c r="B17" s="76" t="s">
        <v>145</v>
      </c>
      <c r="C17" s="67" t="s">
        <v>15</v>
      </c>
      <c r="D17" s="72">
        <v>1</v>
      </c>
      <c r="E17" s="68"/>
      <c r="F17" s="49">
        <f t="shared" si="0"/>
        <v>0</v>
      </c>
    </row>
    <row r="18" spans="1:6" ht="22.5" customHeight="1" x14ac:dyDescent="0.25">
      <c r="A18" s="67" t="s">
        <v>146</v>
      </c>
      <c r="B18" s="76" t="s">
        <v>148</v>
      </c>
      <c r="C18" s="67" t="s">
        <v>15</v>
      </c>
      <c r="D18" s="72">
        <v>1</v>
      </c>
      <c r="E18" s="68"/>
      <c r="F18" s="49">
        <f t="shared" si="0"/>
        <v>0</v>
      </c>
    </row>
    <row r="19" spans="1:6" ht="22.5" customHeight="1" x14ac:dyDescent="0.25">
      <c r="A19" s="67" t="s">
        <v>147</v>
      </c>
      <c r="B19" s="93" t="s">
        <v>188</v>
      </c>
      <c r="C19" s="67" t="s">
        <v>15</v>
      </c>
      <c r="D19" s="72">
        <v>1</v>
      </c>
      <c r="E19" s="68"/>
      <c r="F19" s="49">
        <f t="shared" si="0"/>
        <v>0</v>
      </c>
    </row>
    <row r="20" spans="1:6" ht="22.5" customHeight="1" x14ac:dyDescent="0.25">
      <c r="A20" s="67" t="s">
        <v>149</v>
      </c>
      <c r="B20" s="76" t="s">
        <v>150</v>
      </c>
      <c r="C20" s="67" t="s">
        <v>15</v>
      </c>
      <c r="D20" s="72">
        <v>1</v>
      </c>
      <c r="E20" s="68"/>
      <c r="F20" s="49">
        <f t="shared" si="0"/>
        <v>0</v>
      </c>
    </row>
    <row r="21" spans="1:6" ht="22.5" customHeight="1" x14ac:dyDescent="0.25">
      <c r="A21" s="40">
        <v>104</v>
      </c>
      <c r="B21" s="50" t="s">
        <v>153</v>
      </c>
      <c r="C21" s="40"/>
      <c r="D21" s="72"/>
      <c r="E21" s="48"/>
      <c r="F21" s="49">
        <f t="shared" si="0"/>
        <v>0</v>
      </c>
    </row>
    <row r="22" spans="1:6" ht="22.5" customHeight="1" x14ac:dyDescent="0.25">
      <c r="A22" s="40" t="s">
        <v>152</v>
      </c>
      <c r="B22" s="50" t="s">
        <v>151</v>
      </c>
      <c r="C22" s="67" t="s">
        <v>15</v>
      </c>
      <c r="D22" s="72">
        <v>1</v>
      </c>
      <c r="E22" s="48"/>
      <c r="F22" s="49">
        <f t="shared" si="0"/>
        <v>0</v>
      </c>
    </row>
    <row r="23" spans="1:6" ht="22.5" customHeight="1" x14ac:dyDescent="0.25">
      <c r="A23" s="67"/>
      <c r="B23" s="76"/>
      <c r="C23" s="67"/>
      <c r="D23" s="72"/>
      <c r="E23" s="68"/>
      <c r="F23" s="49">
        <f t="shared" si="0"/>
        <v>0</v>
      </c>
    </row>
    <row r="24" spans="1:6" ht="22.5" customHeight="1" x14ac:dyDescent="0.25">
      <c r="A24" s="67"/>
      <c r="B24" s="76"/>
      <c r="C24" s="67"/>
      <c r="D24" s="72"/>
      <c r="E24" s="68"/>
      <c r="F24" s="49">
        <f t="shared" si="0"/>
        <v>0</v>
      </c>
    </row>
    <row r="25" spans="1:6" ht="22.5" customHeight="1" x14ac:dyDescent="0.25">
      <c r="A25" s="67"/>
      <c r="B25" s="76"/>
      <c r="C25" s="67"/>
      <c r="D25" s="72"/>
      <c r="E25" s="68"/>
      <c r="F25" s="49">
        <f t="shared" si="0"/>
        <v>0</v>
      </c>
    </row>
    <row r="26" spans="1:6" ht="22.5" customHeight="1" x14ac:dyDescent="0.25">
      <c r="A26" s="67"/>
      <c r="B26" s="76"/>
      <c r="C26" s="67"/>
      <c r="D26" s="72"/>
      <c r="E26" s="68"/>
      <c r="F26" s="49">
        <f t="shared" si="0"/>
        <v>0</v>
      </c>
    </row>
    <row r="27" spans="1:6" ht="22.5" customHeight="1" x14ac:dyDescent="0.25">
      <c r="A27" s="67"/>
      <c r="B27" s="76"/>
      <c r="C27" s="67"/>
      <c r="D27" s="72"/>
      <c r="E27" s="68"/>
      <c r="F27" s="49">
        <f t="shared" si="0"/>
        <v>0</v>
      </c>
    </row>
    <row r="28" spans="1:6" ht="22.5" customHeight="1" x14ac:dyDescent="0.25">
      <c r="A28" s="67"/>
      <c r="B28" s="76"/>
      <c r="C28" s="67"/>
      <c r="D28" s="72"/>
      <c r="E28" s="68"/>
      <c r="F28" s="49">
        <f t="shared" si="0"/>
        <v>0</v>
      </c>
    </row>
    <row r="29" spans="1:6" ht="22.5" customHeight="1" x14ac:dyDescent="0.25">
      <c r="A29" s="67"/>
      <c r="B29" s="76"/>
      <c r="C29" s="67"/>
      <c r="D29" s="72"/>
      <c r="E29" s="68"/>
      <c r="F29" s="49">
        <f t="shared" si="0"/>
        <v>0</v>
      </c>
    </row>
    <row r="30" spans="1:6" ht="22.5" customHeight="1" x14ac:dyDescent="0.25">
      <c r="A30" s="67"/>
      <c r="B30" s="76"/>
      <c r="C30" s="67"/>
      <c r="D30" s="72"/>
      <c r="E30" s="68"/>
      <c r="F30" s="49">
        <f t="shared" si="0"/>
        <v>0</v>
      </c>
    </row>
    <row r="31" spans="1:6" ht="22.5" customHeight="1" x14ac:dyDescent="0.25">
      <c r="A31" s="67"/>
      <c r="B31" s="76"/>
      <c r="C31" s="67"/>
      <c r="D31" s="72"/>
      <c r="E31" s="68"/>
      <c r="F31" s="49">
        <f t="shared" si="0"/>
        <v>0</v>
      </c>
    </row>
    <row r="32" spans="1:6" ht="22.5" customHeight="1" x14ac:dyDescent="0.25">
      <c r="A32" s="40"/>
      <c r="B32" s="50"/>
      <c r="C32" s="40"/>
      <c r="D32" s="47"/>
      <c r="E32" s="48"/>
      <c r="F32" s="49">
        <f t="shared" si="0"/>
        <v>0</v>
      </c>
    </row>
    <row r="33" spans="1:6" ht="22.5" customHeight="1" x14ac:dyDescent="0.25">
      <c r="A33" s="104" t="s">
        <v>55</v>
      </c>
      <c r="B33" s="105"/>
      <c r="C33" s="105"/>
      <c r="D33" s="105"/>
      <c r="E33" s="106"/>
      <c r="F33" s="49">
        <f>SUM(F7:F32)</f>
        <v>30671</v>
      </c>
    </row>
    <row r="34" spans="1:6" ht="22.5" customHeight="1" x14ac:dyDescent="0.25"/>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sheetData>
  <sheetProtection algorithmName="SHA-512" hashValue="PyS6NiifnGw9P4MyRRaU1zp6FJ3Rg7hapwfmp2q5jAGZcIZhTpxA53hfYkEq+ijmMp5kKQD8jZuXKy9R+Q1v9Q==" saltValue="o0DMNgkpGbqwf+CCW1Pgig==" spinCount="100000" sheet="1" formatRows="0"/>
  <mergeCells count="6">
    <mergeCell ref="A33:E33"/>
    <mergeCell ref="A1:B1"/>
    <mergeCell ref="A2:F2"/>
    <mergeCell ref="A3:F3"/>
    <mergeCell ref="A4:F4"/>
    <mergeCell ref="A5:F5"/>
  </mergeCells>
  <phoneticPr fontId="1" type="noConversion"/>
  <dataValidations count="1">
    <dataValidation allowBlank="1" showInputMessage="1" showErrorMessage="1" sqref="A6:B6"/>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A10" zoomScale="115" zoomScaleNormal="100" zoomScaleSheetLayoutView="115" workbookViewId="0">
      <selection activeCell="D26" sqref="D26"/>
    </sheetView>
  </sheetViews>
  <sheetFormatPr defaultColWidth="9" defaultRowHeight="12" x14ac:dyDescent="0.15"/>
  <cols>
    <col min="1" max="1" width="5.109375" style="10" customWidth="1"/>
    <col min="2" max="2" width="12.88671875" style="6" customWidth="1"/>
    <col min="3" max="3" width="58.88671875" style="6" customWidth="1"/>
    <col min="4" max="4" width="17.21875" style="11" customWidth="1"/>
    <col min="5" max="13" width="9" style="6" customWidth="1"/>
    <col min="14" max="14" width="0.109375" style="6" customWidth="1"/>
    <col min="15" max="16384" width="9" style="10"/>
  </cols>
  <sheetData>
    <row r="1" spans="1:10" s="17" customFormat="1" ht="34.950000000000003" customHeight="1" x14ac:dyDescent="0.25">
      <c r="A1" s="113" t="s">
        <v>1</v>
      </c>
      <c r="B1" s="113"/>
      <c r="C1" s="113"/>
      <c r="D1" s="113"/>
      <c r="E1" s="15"/>
      <c r="F1" s="15"/>
      <c r="G1" s="16"/>
      <c r="H1" s="16"/>
      <c r="I1" s="16"/>
      <c r="J1" s="16"/>
    </row>
    <row r="2" spans="1:10" s="18" customFormat="1" ht="25.2" customHeight="1" x14ac:dyDescent="0.25">
      <c r="A2" s="115" t="str">
        <f>'100章'!A3:F3</f>
        <v>项目名称：X095马李线（K24+000-K30+881）养护工程施工</v>
      </c>
      <c r="B2" s="115"/>
      <c r="C2" s="115"/>
      <c r="D2" s="115"/>
      <c r="E2" s="14"/>
      <c r="F2" s="14"/>
    </row>
    <row r="3" spans="1:10" s="18" customFormat="1" ht="25.2" customHeight="1" x14ac:dyDescent="0.25">
      <c r="A3" s="116" t="str">
        <f>'100章'!A4:F4</f>
        <v>包号：1</v>
      </c>
      <c r="B3" s="116"/>
      <c r="C3" s="116"/>
      <c r="D3" s="116"/>
      <c r="E3" s="4"/>
      <c r="F3" s="4"/>
    </row>
    <row r="4" spans="1:10" s="6" customFormat="1" ht="21" customHeight="1" x14ac:dyDescent="0.15">
      <c r="A4" s="114" t="s">
        <v>18</v>
      </c>
      <c r="B4" s="114"/>
      <c r="C4" s="114"/>
      <c r="D4" s="114"/>
      <c r="E4" s="5"/>
      <c r="F4" s="5"/>
    </row>
    <row r="5" spans="1:10" s="9" customFormat="1" ht="29.4" customHeight="1" x14ac:dyDescent="0.25">
      <c r="A5" s="41" t="s">
        <v>19</v>
      </c>
      <c r="B5" s="41" t="s">
        <v>20</v>
      </c>
      <c r="C5" s="41" t="s">
        <v>21</v>
      </c>
      <c r="D5" s="7" t="s">
        <v>22</v>
      </c>
      <c r="E5" s="8"/>
      <c r="F5" s="8"/>
    </row>
    <row r="6" spans="1:10" s="9" customFormat="1" ht="25.2" customHeight="1" x14ac:dyDescent="0.25">
      <c r="A6" s="111">
        <v>1</v>
      </c>
      <c r="B6" s="112" t="s">
        <v>23</v>
      </c>
      <c r="C6" s="42" t="s">
        <v>24</v>
      </c>
      <c r="D6" s="19"/>
      <c r="E6" s="8"/>
      <c r="F6" s="8"/>
    </row>
    <row r="7" spans="1:10" s="9" customFormat="1" ht="24.6" customHeight="1" x14ac:dyDescent="0.25">
      <c r="A7" s="111"/>
      <c r="B7" s="112"/>
      <c r="C7" s="42" t="s">
        <v>25</v>
      </c>
      <c r="D7" s="19"/>
      <c r="E7" s="8"/>
      <c r="F7" s="8"/>
    </row>
    <row r="8" spans="1:10" s="9" customFormat="1" ht="25.2" customHeight="1" x14ac:dyDescent="0.25">
      <c r="A8" s="111"/>
      <c r="B8" s="112"/>
      <c r="C8" s="42" t="s">
        <v>26</v>
      </c>
      <c r="D8" s="19"/>
      <c r="E8" s="8"/>
      <c r="F8" s="8"/>
    </row>
    <row r="9" spans="1:10" s="9" customFormat="1" ht="25.2" customHeight="1" x14ac:dyDescent="0.25">
      <c r="A9" s="111"/>
      <c r="B9" s="112"/>
      <c r="C9" s="42" t="s">
        <v>27</v>
      </c>
      <c r="D9" s="19"/>
      <c r="E9" s="8"/>
      <c r="F9" s="8"/>
    </row>
    <row r="10" spans="1:10" s="9" customFormat="1" ht="25.2" customHeight="1" x14ac:dyDescent="0.25">
      <c r="A10" s="111"/>
      <c r="B10" s="112"/>
      <c r="C10" s="42" t="s">
        <v>28</v>
      </c>
      <c r="D10" s="19"/>
      <c r="E10" s="8"/>
      <c r="F10" s="8"/>
    </row>
    <row r="11" spans="1:10" s="9" customFormat="1" ht="25.2" customHeight="1" x14ac:dyDescent="0.25">
      <c r="A11" s="111">
        <v>2</v>
      </c>
      <c r="B11" s="112" t="s">
        <v>29</v>
      </c>
      <c r="C11" s="42" t="s">
        <v>30</v>
      </c>
      <c r="D11" s="19"/>
      <c r="E11" s="8"/>
      <c r="F11" s="8"/>
    </row>
    <row r="12" spans="1:10" s="9" customFormat="1" ht="25.2" customHeight="1" x14ac:dyDescent="0.25">
      <c r="A12" s="111"/>
      <c r="B12" s="112"/>
      <c r="C12" s="42" t="s">
        <v>31</v>
      </c>
      <c r="D12" s="19"/>
      <c r="E12" s="8"/>
      <c r="F12" s="8"/>
    </row>
    <row r="13" spans="1:10" s="9" customFormat="1" ht="25.2" customHeight="1" x14ac:dyDescent="0.25">
      <c r="A13" s="111"/>
      <c r="B13" s="112"/>
      <c r="C13" s="42" t="s">
        <v>32</v>
      </c>
      <c r="D13" s="19"/>
      <c r="E13" s="8"/>
      <c r="F13" s="8"/>
    </row>
    <row r="14" spans="1:10" s="9" customFormat="1" ht="25.2" customHeight="1" x14ac:dyDescent="0.25">
      <c r="A14" s="111">
        <v>3</v>
      </c>
      <c r="B14" s="112" t="s">
        <v>33</v>
      </c>
      <c r="C14" s="42" t="s">
        <v>34</v>
      </c>
      <c r="D14" s="19"/>
      <c r="E14" s="8"/>
      <c r="F14" s="8"/>
    </row>
    <row r="15" spans="1:10" s="9" customFormat="1" ht="25.2" customHeight="1" x14ac:dyDescent="0.25">
      <c r="A15" s="111"/>
      <c r="B15" s="112"/>
      <c r="C15" s="42" t="s">
        <v>35</v>
      </c>
      <c r="D15" s="19"/>
      <c r="E15" s="8"/>
      <c r="F15" s="8"/>
    </row>
    <row r="16" spans="1:10" s="9" customFormat="1" ht="25.2" customHeight="1" x14ac:dyDescent="0.25">
      <c r="A16" s="111">
        <v>4</v>
      </c>
      <c r="B16" s="112" t="s">
        <v>36</v>
      </c>
      <c r="C16" s="42" t="s">
        <v>37</v>
      </c>
      <c r="D16" s="19"/>
      <c r="E16" s="8"/>
      <c r="F16" s="8"/>
    </row>
    <row r="17" spans="1:6" s="9" customFormat="1" ht="25.2" customHeight="1" x14ac:dyDescent="0.25">
      <c r="A17" s="111"/>
      <c r="B17" s="112"/>
      <c r="C17" s="42" t="s">
        <v>38</v>
      </c>
      <c r="D17" s="19"/>
      <c r="E17" s="8"/>
      <c r="F17" s="8"/>
    </row>
    <row r="18" spans="1:6" s="9" customFormat="1" ht="25.2" customHeight="1" x14ac:dyDescent="0.25">
      <c r="A18" s="111"/>
      <c r="B18" s="112"/>
      <c r="C18" s="42" t="s">
        <v>39</v>
      </c>
      <c r="D18" s="19"/>
      <c r="E18" s="8"/>
      <c r="F18" s="8"/>
    </row>
    <row r="19" spans="1:6" s="9" customFormat="1" ht="25.2" customHeight="1" x14ac:dyDescent="0.25">
      <c r="A19" s="111">
        <v>5</v>
      </c>
      <c r="B19" s="112" t="s">
        <v>40</v>
      </c>
      <c r="C19" s="42" t="s">
        <v>41</v>
      </c>
      <c r="D19" s="19"/>
      <c r="E19" s="8"/>
      <c r="F19" s="8"/>
    </row>
    <row r="20" spans="1:6" s="9" customFormat="1" ht="25.2" customHeight="1" x14ac:dyDescent="0.25">
      <c r="A20" s="111"/>
      <c r="B20" s="112"/>
      <c r="C20" s="42" t="s">
        <v>42</v>
      </c>
      <c r="D20" s="19"/>
      <c r="E20" s="8"/>
      <c r="F20" s="8"/>
    </row>
    <row r="21" spans="1:6" s="9" customFormat="1" ht="25.2" customHeight="1" x14ac:dyDescent="0.25">
      <c r="A21" s="111"/>
      <c r="B21" s="112"/>
      <c r="C21" s="42" t="s">
        <v>43</v>
      </c>
      <c r="D21" s="19"/>
      <c r="E21" s="8"/>
      <c r="F21" s="8"/>
    </row>
    <row r="22" spans="1:6" s="9" customFormat="1" ht="25.2" customHeight="1" x14ac:dyDescent="0.25">
      <c r="A22" s="111">
        <v>6</v>
      </c>
      <c r="B22" s="112" t="s">
        <v>44</v>
      </c>
      <c r="C22" s="42" t="s">
        <v>45</v>
      </c>
      <c r="D22" s="19"/>
      <c r="E22" s="8"/>
      <c r="F22" s="8"/>
    </row>
    <row r="23" spans="1:6" s="9" customFormat="1" ht="25.2" customHeight="1" x14ac:dyDescent="0.25">
      <c r="A23" s="111"/>
      <c r="B23" s="112"/>
      <c r="C23" s="42" t="s">
        <v>46</v>
      </c>
      <c r="D23" s="19"/>
      <c r="E23" s="8"/>
      <c r="F23" s="8"/>
    </row>
    <row r="24" spans="1:6" s="9" customFormat="1" ht="24.6" customHeight="1" x14ac:dyDescent="0.25">
      <c r="A24" s="111"/>
      <c r="B24" s="112"/>
      <c r="C24" s="42" t="s">
        <v>47</v>
      </c>
      <c r="D24" s="19"/>
      <c r="E24" s="8"/>
      <c r="F24" s="8"/>
    </row>
    <row r="25" spans="1:6" s="9" customFormat="1" ht="24.6" customHeight="1" x14ac:dyDescent="0.25">
      <c r="A25" s="111"/>
      <c r="B25" s="112"/>
      <c r="C25" s="42" t="s">
        <v>48</v>
      </c>
      <c r="D25" s="19"/>
      <c r="E25" s="8"/>
      <c r="F25" s="8"/>
    </row>
    <row r="26" spans="1:6" s="9" customFormat="1" ht="25.2" customHeight="1" x14ac:dyDescent="0.25">
      <c r="A26" s="111"/>
      <c r="B26" s="112"/>
      <c r="C26" s="42" t="s">
        <v>49</v>
      </c>
      <c r="D26" s="19"/>
      <c r="E26" s="8"/>
      <c r="F26" s="8"/>
    </row>
    <row r="27" spans="1:6" s="9" customFormat="1" ht="25.2" customHeight="1" x14ac:dyDescent="0.25">
      <c r="A27" s="111"/>
      <c r="B27" s="112"/>
      <c r="C27" s="42" t="s">
        <v>50</v>
      </c>
      <c r="D27" s="19"/>
      <c r="E27" s="8"/>
      <c r="F27" s="8"/>
    </row>
    <row r="28" spans="1:6" s="9" customFormat="1" ht="22.5" customHeight="1" x14ac:dyDescent="0.25">
      <c r="A28" s="117" t="s">
        <v>51</v>
      </c>
      <c r="B28" s="118"/>
      <c r="C28" s="119"/>
      <c r="D28" s="12">
        <f>ROUND(SUM(D6:D27),0)</f>
        <v>0</v>
      </c>
      <c r="E28" s="8"/>
      <c r="F28" s="8"/>
    </row>
    <row r="29" spans="1:6" s="9" customFormat="1" ht="22.5" customHeight="1" x14ac:dyDescent="0.25">
      <c r="A29" s="117" t="s">
        <v>52</v>
      </c>
      <c r="B29" s="118"/>
      <c r="C29" s="119"/>
      <c r="D29" s="12">
        <f>D28-'100章'!F14</f>
        <v>-26591</v>
      </c>
      <c r="E29" s="8"/>
      <c r="F29" s="8"/>
    </row>
    <row r="30" spans="1:6" s="6" customFormat="1" ht="22.5" customHeight="1" x14ac:dyDescent="0.15">
      <c r="A30" s="120" t="s">
        <v>53</v>
      </c>
      <c r="B30" s="120"/>
      <c r="C30" s="120"/>
      <c r="D30" s="120"/>
      <c r="E30" s="5"/>
      <c r="F30" s="5"/>
    </row>
  </sheetData>
  <sheetProtection algorithmName="SHA-512" hashValue="WhF5jD1UzeFqz9qUnEjU8IgFT40xUQp7wYYZ1ILZst1+BhWGyogwoVFACZ7myZMOwWa4ZsIrzlIX47soHv66pw==" saltValue="RbMf3kxtmGybPMN7lzJjGQ==" spinCount="100000" sheet="1" formatRows="0"/>
  <mergeCells count="19">
    <mergeCell ref="A22:A27"/>
    <mergeCell ref="B22:B27"/>
    <mergeCell ref="A28:C28"/>
    <mergeCell ref="A29:C29"/>
    <mergeCell ref="A30:D30"/>
    <mergeCell ref="A19:A21"/>
    <mergeCell ref="B19:B21"/>
    <mergeCell ref="A1:D1"/>
    <mergeCell ref="A4:D4"/>
    <mergeCell ref="A6:A10"/>
    <mergeCell ref="B6:B10"/>
    <mergeCell ref="A11:A13"/>
    <mergeCell ref="B11:B13"/>
    <mergeCell ref="A2:D2"/>
    <mergeCell ref="A3:D3"/>
    <mergeCell ref="A14:A15"/>
    <mergeCell ref="B14:B15"/>
    <mergeCell ref="A16:A18"/>
    <mergeCell ref="B16:B18"/>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51"/>
  <sheetViews>
    <sheetView showZeros="0" view="pageBreakPreview" topLeftCell="A20" zoomScale="115" zoomScaleNormal="100" zoomScaleSheetLayoutView="115" workbookViewId="0">
      <selection activeCell="F31" sqref="F31"/>
    </sheetView>
  </sheetViews>
  <sheetFormatPr defaultColWidth="8.88671875" defaultRowHeight="14.4" x14ac:dyDescent="0.25"/>
  <cols>
    <col min="1" max="1" width="8.77734375" style="53" customWidth="1"/>
    <col min="2" max="2" width="32.77734375" style="44" customWidth="1"/>
    <col min="3" max="3" width="6.77734375" style="44" customWidth="1"/>
    <col min="4" max="4" width="13.77734375" style="51" customWidth="1"/>
    <col min="5" max="5" width="15.77734375" style="51" customWidth="1"/>
    <col min="6" max="6" width="15.77734375" style="52" customWidth="1"/>
    <col min="7" max="7" width="12" style="43" hidden="1" customWidth="1"/>
    <col min="8" max="10" width="8.88671875" style="43" hidden="1" customWidth="1"/>
    <col min="11" max="26" width="8.88671875" style="44" hidden="1" customWidth="1"/>
    <col min="27" max="16384" width="8.88671875" style="44"/>
  </cols>
  <sheetData>
    <row r="1" spans="1:7" ht="34.950000000000003" customHeight="1" x14ac:dyDescent="0.25">
      <c r="A1" s="108" t="s">
        <v>1</v>
      </c>
      <c r="B1" s="108"/>
      <c r="C1" s="108"/>
      <c r="D1" s="108"/>
      <c r="E1" s="108"/>
      <c r="F1" s="108"/>
    </row>
    <row r="2" spans="1:7" ht="25.2" customHeight="1" x14ac:dyDescent="0.25">
      <c r="A2" s="109" t="str">
        <f>'100章'!A3:F3</f>
        <v>项目名称：X095马李线（K24+000-K30+881）养护工程施工</v>
      </c>
      <c r="B2" s="109"/>
      <c r="C2" s="109"/>
      <c r="D2" s="109"/>
      <c r="E2" s="109"/>
      <c r="F2" s="109"/>
    </row>
    <row r="3" spans="1:7" ht="25.2" customHeight="1" x14ac:dyDescent="0.25">
      <c r="A3" s="109" t="str">
        <f>'100章'!A4:F4</f>
        <v>包号：1</v>
      </c>
      <c r="B3" s="109"/>
      <c r="C3" s="109"/>
      <c r="D3" s="109"/>
      <c r="E3" s="109"/>
      <c r="F3" s="109"/>
    </row>
    <row r="4" spans="1:7" ht="22.5" customHeight="1" x14ac:dyDescent="0.25">
      <c r="A4" s="110" t="s">
        <v>54</v>
      </c>
      <c r="B4" s="110"/>
      <c r="C4" s="110"/>
      <c r="D4" s="110"/>
      <c r="E4" s="110"/>
      <c r="F4" s="110"/>
    </row>
    <row r="5" spans="1:7" ht="22.5" customHeight="1" x14ac:dyDescent="0.25">
      <c r="A5" s="36" t="s">
        <v>3</v>
      </c>
      <c r="B5" s="2" t="s">
        <v>4</v>
      </c>
      <c r="C5" s="1" t="s">
        <v>8</v>
      </c>
      <c r="D5" s="13" t="s">
        <v>5</v>
      </c>
      <c r="E5" s="13" t="s">
        <v>6</v>
      </c>
      <c r="F5" s="39" t="s">
        <v>7</v>
      </c>
    </row>
    <row r="6" spans="1:7" ht="22.5" customHeight="1" x14ac:dyDescent="0.25">
      <c r="A6" s="94">
        <v>202</v>
      </c>
      <c r="B6" s="95" t="s">
        <v>121</v>
      </c>
      <c r="C6" s="66"/>
      <c r="D6" s="72">
        <f t="shared" ref="D6:D32" si="0">SUM(G6:Z6)</f>
        <v>0</v>
      </c>
      <c r="E6" s="77"/>
      <c r="F6" s="78">
        <f t="shared" ref="F6:F32" si="1">ROUND(D6*E6,0)</f>
        <v>0</v>
      </c>
    </row>
    <row r="7" spans="1:7" ht="22.5" customHeight="1" x14ac:dyDescent="0.25">
      <c r="A7" s="45" t="s">
        <v>122</v>
      </c>
      <c r="B7" s="46" t="s">
        <v>123</v>
      </c>
      <c r="C7" s="40"/>
      <c r="D7" s="72">
        <f t="shared" si="0"/>
        <v>0</v>
      </c>
      <c r="E7" s="48"/>
      <c r="F7" s="78">
        <f t="shared" si="1"/>
        <v>0</v>
      </c>
    </row>
    <row r="8" spans="1:7" ht="22.5" customHeight="1" x14ac:dyDescent="0.25">
      <c r="A8" s="70" t="s">
        <v>13</v>
      </c>
      <c r="B8" s="46" t="s">
        <v>166</v>
      </c>
      <c r="C8" s="70"/>
      <c r="D8" s="72">
        <f t="shared" si="0"/>
        <v>0</v>
      </c>
      <c r="E8" s="68"/>
      <c r="F8" s="78">
        <f t="shared" si="1"/>
        <v>0</v>
      </c>
    </row>
    <row r="9" spans="1:7" ht="36" customHeight="1" x14ac:dyDescent="0.25">
      <c r="A9" s="70" t="s">
        <v>132</v>
      </c>
      <c r="B9" s="71" t="s">
        <v>157</v>
      </c>
      <c r="C9" s="70" t="s">
        <v>194</v>
      </c>
      <c r="D9" s="72">
        <f t="shared" si="0"/>
        <v>271.8</v>
      </c>
      <c r="E9" s="68"/>
      <c r="F9" s="78">
        <f t="shared" si="1"/>
        <v>0</v>
      </c>
      <c r="G9" s="92">
        <f>(6.3+2.76)*1000*0.03</f>
        <v>271.8</v>
      </c>
    </row>
    <row r="10" spans="1:7" ht="34.200000000000003" customHeight="1" x14ac:dyDescent="0.25">
      <c r="A10" s="70" t="s">
        <v>133</v>
      </c>
      <c r="B10" s="71" t="s">
        <v>156</v>
      </c>
      <c r="C10" s="70" t="s">
        <v>194</v>
      </c>
      <c r="D10" s="72">
        <f t="shared" si="0"/>
        <v>63</v>
      </c>
      <c r="E10" s="68"/>
      <c r="F10" s="78">
        <f t="shared" si="1"/>
        <v>0</v>
      </c>
      <c r="G10" s="92">
        <f>(160+360+290+450)*0.05</f>
        <v>63</v>
      </c>
    </row>
    <row r="11" spans="1:7" ht="22.5" customHeight="1" x14ac:dyDescent="0.25">
      <c r="A11" s="45" t="s">
        <v>165</v>
      </c>
      <c r="B11" s="50" t="s">
        <v>167</v>
      </c>
      <c r="C11" s="70" t="s">
        <v>194</v>
      </c>
      <c r="D11" s="72">
        <f t="shared" si="0"/>
        <v>1260</v>
      </c>
      <c r="E11" s="68"/>
      <c r="F11" s="78">
        <f t="shared" si="1"/>
        <v>0</v>
      </c>
      <c r="G11" s="92">
        <f>(6.3)*1000*0.2</f>
        <v>1260</v>
      </c>
    </row>
    <row r="12" spans="1:7" ht="22.5" customHeight="1" x14ac:dyDescent="0.25">
      <c r="A12" s="45" t="s">
        <v>87</v>
      </c>
      <c r="B12" s="46" t="s">
        <v>88</v>
      </c>
      <c r="C12" s="40"/>
      <c r="D12" s="72">
        <f t="shared" si="0"/>
        <v>0</v>
      </c>
      <c r="E12" s="68"/>
      <c r="F12" s="78">
        <f t="shared" si="1"/>
        <v>0</v>
      </c>
    </row>
    <row r="13" spans="1:7" ht="22.5" customHeight="1" x14ac:dyDescent="0.25">
      <c r="A13" s="45" t="s">
        <v>13</v>
      </c>
      <c r="B13" s="46" t="s">
        <v>170</v>
      </c>
      <c r="C13" s="70" t="s">
        <v>194</v>
      </c>
      <c r="D13" s="72">
        <f t="shared" si="0"/>
        <v>25.2</v>
      </c>
      <c r="E13" s="68"/>
      <c r="F13" s="78">
        <f t="shared" si="1"/>
        <v>0</v>
      </c>
      <c r="G13" s="92">
        <f>25.2</f>
        <v>25.2</v>
      </c>
    </row>
    <row r="14" spans="1:7" ht="22.5" customHeight="1" x14ac:dyDescent="0.25">
      <c r="A14" s="78"/>
      <c r="B14" s="71"/>
      <c r="C14" s="70"/>
      <c r="D14" s="72">
        <f t="shared" si="0"/>
        <v>0</v>
      </c>
      <c r="E14" s="68"/>
      <c r="F14" s="78">
        <f t="shared" si="1"/>
        <v>0</v>
      </c>
    </row>
    <row r="15" spans="1:7" ht="22.5" customHeight="1" x14ac:dyDescent="0.25">
      <c r="A15" s="70"/>
      <c r="B15" s="71"/>
      <c r="C15" s="70"/>
      <c r="D15" s="72">
        <f t="shared" si="0"/>
        <v>0</v>
      </c>
      <c r="E15" s="68"/>
      <c r="F15" s="78">
        <f t="shared" si="1"/>
        <v>0</v>
      </c>
    </row>
    <row r="16" spans="1:7" ht="22.5" customHeight="1" x14ac:dyDescent="0.25">
      <c r="A16" s="70"/>
      <c r="B16" s="71"/>
      <c r="C16" s="70"/>
      <c r="D16" s="72">
        <f t="shared" si="0"/>
        <v>0</v>
      </c>
      <c r="E16" s="68"/>
      <c r="F16" s="78">
        <f t="shared" si="1"/>
        <v>0</v>
      </c>
    </row>
    <row r="17" spans="1:6" ht="22.5" customHeight="1" x14ac:dyDescent="0.25">
      <c r="A17" s="70"/>
      <c r="B17" s="71"/>
      <c r="C17" s="70"/>
      <c r="D17" s="72">
        <f t="shared" si="0"/>
        <v>0</v>
      </c>
      <c r="E17" s="68"/>
      <c r="F17" s="78">
        <f t="shared" si="1"/>
        <v>0</v>
      </c>
    </row>
    <row r="18" spans="1:6" ht="22.5" customHeight="1" x14ac:dyDescent="0.25">
      <c r="A18" s="79"/>
      <c r="B18" s="46"/>
      <c r="C18" s="40"/>
      <c r="D18" s="72">
        <f t="shared" si="0"/>
        <v>0</v>
      </c>
      <c r="E18" s="68"/>
      <c r="F18" s="78">
        <f t="shared" si="1"/>
        <v>0</v>
      </c>
    </row>
    <row r="19" spans="1:6" ht="22.5" customHeight="1" x14ac:dyDescent="0.25">
      <c r="A19" s="45"/>
      <c r="B19" s="46"/>
      <c r="C19" s="40"/>
      <c r="D19" s="72">
        <f t="shared" si="0"/>
        <v>0</v>
      </c>
      <c r="E19" s="68"/>
      <c r="F19" s="78">
        <f t="shared" si="1"/>
        <v>0</v>
      </c>
    </row>
    <row r="20" spans="1:6" ht="22.5" customHeight="1" x14ac:dyDescent="0.25">
      <c r="A20" s="45"/>
      <c r="B20" s="46"/>
      <c r="C20" s="70"/>
      <c r="D20" s="72">
        <f t="shared" si="0"/>
        <v>0</v>
      </c>
      <c r="E20" s="68"/>
      <c r="F20" s="78">
        <f t="shared" si="1"/>
        <v>0</v>
      </c>
    </row>
    <row r="21" spans="1:6" ht="22.5" customHeight="1" x14ac:dyDescent="0.25">
      <c r="A21" s="70"/>
      <c r="B21" s="71"/>
      <c r="C21" s="70"/>
      <c r="D21" s="72">
        <f t="shared" si="0"/>
        <v>0</v>
      </c>
      <c r="E21" s="68"/>
      <c r="F21" s="78">
        <f t="shared" si="1"/>
        <v>0</v>
      </c>
    </row>
    <row r="22" spans="1:6" ht="22.5" customHeight="1" x14ac:dyDescent="0.25">
      <c r="A22" s="70"/>
      <c r="B22" s="71"/>
      <c r="C22" s="70"/>
      <c r="D22" s="72">
        <f t="shared" si="0"/>
        <v>0</v>
      </c>
      <c r="E22" s="68"/>
      <c r="F22" s="78">
        <f t="shared" si="1"/>
        <v>0</v>
      </c>
    </row>
    <row r="23" spans="1:6" ht="22.5" customHeight="1" x14ac:dyDescent="0.25">
      <c r="A23" s="70"/>
      <c r="B23" s="71"/>
      <c r="C23" s="70"/>
      <c r="D23" s="72">
        <f t="shared" si="0"/>
        <v>0</v>
      </c>
      <c r="E23" s="68"/>
      <c r="F23" s="78">
        <f t="shared" si="1"/>
        <v>0</v>
      </c>
    </row>
    <row r="24" spans="1:6" ht="22.5" customHeight="1" x14ac:dyDescent="0.25">
      <c r="A24" s="70"/>
      <c r="B24" s="71"/>
      <c r="C24" s="70"/>
      <c r="D24" s="72">
        <f t="shared" si="0"/>
        <v>0</v>
      </c>
      <c r="E24" s="68"/>
      <c r="F24" s="78">
        <f t="shared" si="1"/>
        <v>0</v>
      </c>
    </row>
    <row r="25" spans="1:6" ht="22.5" customHeight="1" x14ac:dyDescent="0.25">
      <c r="A25" s="70"/>
      <c r="B25" s="71"/>
      <c r="C25" s="70"/>
      <c r="D25" s="72">
        <f t="shared" si="0"/>
        <v>0</v>
      </c>
      <c r="E25" s="68"/>
      <c r="F25" s="78">
        <f t="shared" si="1"/>
        <v>0</v>
      </c>
    </row>
    <row r="26" spans="1:6" ht="22.5" customHeight="1" x14ac:dyDescent="0.25">
      <c r="A26" s="70"/>
      <c r="B26" s="71"/>
      <c r="C26" s="70"/>
      <c r="D26" s="72">
        <f t="shared" si="0"/>
        <v>0</v>
      </c>
      <c r="E26" s="68"/>
      <c r="F26" s="78">
        <f t="shared" si="1"/>
        <v>0</v>
      </c>
    </row>
    <row r="27" spans="1:6" ht="22.5" customHeight="1" x14ac:dyDescent="0.25">
      <c r="A27" s="70"/>
      <c r="B27" s="71"/>
      <c r="C27" s="70"/>
      <c r="D27" s="72">
        <f t="shared" si="0"/>
        <v>0</v>
      </c>
      <c r="E27" s="68"/>
      <c r="F27" s="78">
        <f t="shared" si="1"/>
        <v>0</v>
      </c>
    </row>
    <row r="28" spans="1:6" ht="22.5" customHeight="1" x14ac:dyDescent="0.25">
      <c r="A28" s="70"/>
      <c r="B28" s="71"/>
      <c r="C28" s="70"/>
      <c r="D28" s="72">
        <f t="shared" si="0"/>
        <v>0</v>
      </c>
      <c r="E28" s="68"/>
      <c r="F28" s="78">
        <f t="shared" si="1"/>
        <v>0</v>
      </c>
    </row>
    <row r="29" spans="1:6" ht="22.5" customHeight="1" x14ac:dyDescent="0.25">
      <c r="A29" s="70"/>
      <c r="B29" s="71"/>
      <c r="C29" s="70"/>
      <c r="D29" s="72">
        <f t="shared" si="0"/>
        <v>0</v>
      </c>
      <c r="E29" s="68"/>
      <c r="F29" s="78">
        <f t="shared" si="1"/>
        <v>0</v>
      </c>
    </row>
    <row r="30" spans="1:6" ht="22.5" customHeight="1" x14ac:dyDescent="0.25">
      <c r="A30" s="70"/>
      <c r="B30" s="71"/>
      <c r="C30" s="70"/>
      <c r="D30" s="72">
        <f t="shared" si="0"/>
        <v>0</v>
      </c>
      <c r="E30" s="68"/>
      <c r="F30" s="78">
        <f t="shared" si="1"/>
        <v>0</v>
      </c>
    </row>
    <row r="31" spans="1:6" ht="22.5" customHeight="1" x14ac:dyDescent="0.25">
      <c r="A31" s="45"/>
      <c r="B31" s="46"/>
      <c r="C31" s="40"/>
      <c r="D31" s="72">
        <f t="shared" si="0"/>
        <v>0</v>
      </c>
      <c r="E31" s="68"/>
      <c r="F31" s="78">
        <f t="shared" si="1"/>
        <v>0</v>
      </c>
    </row>
    <row r="32" spans="1:6" ht="22.5" customHeight="1" x14ac:dyDescent="0.25">
      <c r="A32" s="45"/>
      <c r="B32" s="46"/>
      <c r="C32" s="40"/>
      <c r="D32" s="72">
        <f t="shared" si="0"/>
        <v>0</v>
      </c>
      <c r="E32" s="48"/>
      <c r="F32" s="78">
        <f t="shared" si="1"/>
        <v>0</v>
      </c>
    </row>
    <row r="33" spans="1:6" ht="22.5" customHeight="1" x14ac:dyDescent="0.25">
      <c r="A33" s="110" t="s">
        <v>56</v>
      </c>
      <c r="B33" s="110"/>
      <c r="C33" s="110"/>
      <c r="D33" s="110"/>
      <c r="E33" s="110"/>
      <c r="F33" s="49">
        <f>ROUND(SUM(F6:F32),0)</f>
        <v>0</v>
      </c>
    </row>
    <row r="34" spans="1:6" ht="22.5" customHeight="1" x14ac:dyDescent="0.25"/>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sheetData>
  <sheetProtection algorithmName="SHA-512" hashValue="eaTQ6Cf0xwvn6wPcMnNw3girXBWZJ+tu7eTsxKOmXMQKAz1V8+9g3iS7SSeH1SXVQApNlnbc55J0CfyHjGIOug==" saltValue="zg99Pim/CucyeHgkX2LMEQ==" spinCount="100000" sheet="1" formatRows="0"/>
  <mergeCells count="5">
    <mergeCell ref="A33:E33"/>
    <mergeCell ref="A1:F1"/>
    <mergeCell ref="A2:F2"/>
    <mergeCell ref="A3:F3"/>
    <mergeCell ref="A4:F4"/>
  </mergeCells>
  <phoneticPr fontId="1" type="noConversion"/>
  <dataValidations count="1">
    <dataValidation allowBlank="1" showInputMessage="1" showErrorMessage="1" sqref="A5:B6"/>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51"/>
  <sheetViews>
    <sheetView showZeros="0" view="pageBreakPreview" topLeftCell="A19" zoomScale="115" zoomScaleNormal="115" zoomScaleSheetLayoutView="115" workbookViewId="0">
      <selection activeCell="E11" sqref="E11"/>
    </sheetView>
  </sheetViews>
  <sheetFormatPr defaultColWidth="8.88671875" defaultRowHeight="14.4" x14ac:dyDescent="0.25"/>
  <cols>
    <col min="1" max="1" width="8.77734375" style="44" customWidth="1"/>
    <col min="2" max="2" width="32.77734375" style="44" customWidth="1"/>
    <col min="3" max="3" width="6.77734375" style="44" customWidth="1"/>
    <col min="4" max="4" width="13.77734375" style="51" customWidth="1"/>
    <col min="5" max="5" width="15.77734375" style="51" customWidth="1"/>
    <col min="6" max="6" width="15.77734375" style="52" customWidth="1"/>
    <col min="7" max="7" width="10.21875" style="43" hidden="1" customWidth="1"/>
    <col min="8" max="8" width="9.88671875" style="43" hidden="1" customWidth="1"/>
    <col min="9" max="10" width="8.88671875" style="43" hidden="1" customWidth="1"/>
    <col min="11" max="26" width="8.88671875" style="44" hidden="1" customWidth="1"/>
    <col min="27" max="16384" width="8.88671875" style="44"/>
  </cols>
  <sheetData>
    <row r="1" spans="1:7" ht="34.950000000000003" customHeight="1" x14ac:dyDescent="0.25">
      <c r="A1" s="108" t="s">
        <v>1</v>
      </c>
      <c r="B1" s="108"/>
      <c r="C1" s="108"/>
      <c r="D1" s="108"/>
      <c r="E1" s="108"/>
      <c r="F1" s="108"/>
    </row>
    <row r="2" spans="1:7" ht="25.2" customHeight="1" x14ac:dyDescent="0.25">
      <c r="A2" s="109" t="str">
        <f>'100章'!A3:F3</f>
        <v>项目名称：X095马李线（K24+000-K30+881）养护工程施工</v>
      </c>
      <c r="B2" s="109"/>
      <c r="C2" s="109"/>
      <c r="D2" s="109"/>
      <c r="E2" s="109"/>
      <c r="F2" s="109"/>
    </row>
    <row r="3" spans="1:7" ht="25.2" customHeight="1" x14ac:dyDescent="0.25">
      <c r="A3" s="109" t="str">
        <f>'100章'!A4:F4</f>
        <v>包号：1</v>
      </c>
      <c r="B3" s="109"/>
      <c r="C3" s="109"/>
      <c r="D3" s="109"/>
      <c r="E3" s="109"/>
      <c r="F3" s="109"/>
    </row>
    <row r="4" spans="1:7" ht="25.2" customHeight="1" x14ac:dyDescent="0.25">
      <c r="A4" s="110" t="s">
        <v>86</v>
      </c>
      <c r="B4" s="110"/>
      <c r="C4" s="110"/>
      <c r="D4" s="110"/>
      <c r="E4" s="110"/>
      <c r="F4" s="110"/>
    </row>
    <row r="5" spans="1:7" ht="22.5" customHeight="1" x14ac:dyDescent="0.25">
      <c r="A5" s="1" t="s">
        <v>3</v>
      </c>
      <c r="B5" s="2" t="s">
        <v>4</v>
      </c>
      <c r="C5" s="1" t="s">
        <v>8</v>
      </c>
      <c r="D5" s="13" t="s">
        <v>5</v>
      </c>
      <c r="E5" s="13" t="s">
        <v>6</v>
      </c>
      <c r="F5" s="39" t="s">
        <v>7</v>
      </c>
    </row>
    <row r="6" spans="1:7" ht="22.5" customHeight="1" x14ac:dyDescent="0.25">
      <c r="A6" s="78">
        <v>304</v>
      </c>
      <c r="B6" s="46" t="s">
        <v>159</v>
      </c>
      <c r="C6" s="70"/>
      <c r="D6" s="72">
        <f t="shared" ref="D6:D32" si="0">SUM(G6:Z6)</f>
        <v>0</v>
      </c>
      <c r="E6" s="73"/>
      <c r="F6" s="49">
        <f t="shared" ref="F6:F32" si="1">ROUND(D6*E6,0)</f>
        <v>0</v>
      </c>
    </row>
    <row r="7" spans="1:7" ht="22.5" customHeight="1" x14ac:dyDescent="0.25">
      <c r="A7" s="45" t="s">
        <v>161</v>
      </c>
      <c r="B7" s="50" t="s">
        <v>160</v>
      </c>
      <c r="C7" s="70"/>
      <c r="D7" s="72">
        <f t="shared" si="0"/>
        <v>0</v>
      </c>
      <c r="E7" s="48"/>
      <c r="F7" s="49">
        <f t="shared" si="1"/>
        <v>0</v>
      </c>
    </row>
    <row r="8" spans="1:7" ht="22.5" customHeight="1" x14ac:dyDescent="0.25">
      <c r="A8" s="70" t="s">
        <v>137</v>
      </c>
      <c r="B8" s="76" t="s">
        <v>163</v>
      </c>
      <c r="C8" s="70"/>
      <c r="D8" s="72">
        <f t="shared" si="0"/>
        <v>0</v>
      </c>
      <c r="E8" s="68"/>
      <c r="F8" s="49">
        <f t="shared" si="1"/>
        <v>0</v>
      </c>
    </row>
    <row r="9" spans="1:7" ht="22.5" customHeight="1" x14ac:dyDescent="0.25">
      <c r="A9" s="45" t="s">
        <v>164</v>
      </c>
      <c r="B9" s="46" t="s">
        <v>162</v>
      </c>
      <c r="C9" s="70" t="s">
        <v>195</v>
      </c>
      <c r="D9" s="72">
        <f t="shared" si="0"/>
        <v>6300</v>
      </c>
      <c r="E9" s="68"/>
      <c r="F9" s="49">
        <f t="shared" si="1"/>
        <v>0</v>
      </c>
      <c r="G9" s="92">
        <f>6.3*1000</f>
        <v>6300</v>
      </c>
    </row>
    <row r="10" spans="1:7" ht="22.5" customHeight="1" x14ac:dyDescent="0.25">
      <c r="A10" s="79">
        <v>308</v>
      </c>
      <c r="B10" s="46" t="s">
        <v>124</v>
      </c>
      <c r="C10" s="70"/>
      <c r="D10" s="72">
        <f t="shared" si="0"/>
        <v>0</v>
      </c>
      <c r="E10" s="68"/>
      <c r="F10" s="49">
        <f t="shared" si="1"/>
        <v>0</v>
      </c>
    </row>
    <row r="11" spans="1:7" ht="22.5" customHeight="1" x14ac:dyDescent="0.25">
      <c r="A11" s="78" t="s">
        <v>171</v>
      </c>
      <c r="B11" s="71" t="s">
        <v>172</v>
      </c>
      <c r="C11" s="70" t="s">
        <v>195</v>
      </c>
      <c r="D11" s="72">
        <f t="shared" si="0"/>
        <v>6300</v>
      </c>
      <c r="E11" s="68"/>
      <c r="F11" s="49">
        <f t="shared" si="1"/>
        <v>0</v>
      </c>
      <c r="G11" s="92">
        <f>6.3*1000</f>
        <v>6300</v>
      </c>
    </row>
    <row r="12" spans="1:7" ht="22.5" customHeight="1" x14ac:dyDescent="0.25">
      <c r="A12" s="79">
        <v>309</v>
      </c>
      <c r="B12" s="46" t="s">
        <v>125</v>
      </c>
      <c r="C12" s="70"/>
      <c r="D12" s="72">
        <f t="shared" si="0"/>
        <v>0</v>
      </c>
      <c r="E12" s="68"/>
      <c r="F12" s="49">
        <f t="shared" si="1"/>
        <v>0</v>
      </c>
    </row>
    <row r="13" spans="1:7" ht="22.5" customHeight="1" x14ac:dyDescent="0.25">
      <c r="A13" s="45" t="s">
        <v>134</v>
      </c>
      <c r="B13" s="46" t="s">
        <v>158</v>
      </c>
      <c r="C13" s="70"/>
      <c r="D13" s="72">
        <f t="shared" si="0"/>
        <v>0</v>
      </c>
      <c r="E13" s="68"/>
      <c r="F13" s="49">
        <f t="shared" si="1"/>
        <v>0</v>
      </c>
    </row>
    <row r="14" spans="1:7" ht="22.5" customHeight="1" x14ac:dyDescent="0.25">
      <c r="A14" s="45" t="s">
        <v>12</v>
      </c>
      <c r="B14" s="46" t="s">
        <v>173</v>
      </c>
      <c r="C14" s="70" t="s">
        <v>195</v>
      </c>
      <c r="D14" s="72">
        <f t="shared" si="0"/>
        <v>9060</v>
      </c>
      <c r="E14" s="68"/>
      <c r="F14" s="49">
        <f t="shared" si="1"/>
        <v>0</v>
      </c>
      <c r="G14" s="92">
        <f>(6.3+2.76)*1000</f>
        <v>9060</v>
      </c>
    </row>
    <row r="15" spans="1:7" ht="22.5" customHeight="1" x14ac:dyDescent="0.25">
      <c r="A15" s="96" t="s">
        <v>126</v>
      </c>
      <c r="B15" s="95" t="s">
        <v>175</v>
      </c>
      <c r="C15" s="70"/>
      <c r="D15" s="72">
        <f t="shared" si="0"/>
        <v>0</v>
      </c>
      <c r="E15" s="68"/>
      <c r="F15" s="49">
        <f t="shared" si="1"/>
        <v>0</v>
      </c>
    </row>
    <row r="16" spans="1:7" ht="35.4" customHeight="1" x14ac:dyDescent="0.25">
      <c r="A16" s="96" t="s">
        <v>154</v>
      </c>
      <c r="B16" s="95" t="s">
        <v>187</v>
      </c>
      <c r="C16" s="70" t="s">
        <v>195</v>
      </c>
      <c r="D16" s="72">
        <f t="shared" si="0"/>
        <v>1260</v>
      </c>
      <c r="E16" s="68"/>
      <c r="F16" s="49">
        <f t="shared" si="1"/>
        <v>0</v>
      </c>
      <c r="G16" s="92">
        <f>160+360+290+450</f>
        <v>1260</v>
      </c>
    </row>
    <row r="17" spans="1:7" ht="33" customHeight="1" x14ac:dyDescent="0.25">
      <c r="A17" s="79">
        <v>313</v>
      </c>
      <c r="B17" s="46" t="s">
        <v>127</v>
      </c>
      <c r="C17" s="70"/>
      <c r="D17" s="72">
        <f t="shared" si="0"/>
        <v>0</v>
      </c>
      <c r="E17" s="68"/>
      <c r="F17" s="49">
        <f t="shared" si="1"/>
        <v>0</v>
      </c>
    </row>
    <row r="18" spans="1:7" ht="22.5" customHeight="1" x14ac:dyDescent="0.25">
      <c r="A18" s="45" t="s">
        <v>128</v>
      </c>
      <c r="B18" s="46" t="s">
        <v>129</v>
      </c>
      <c r="C18" s="70" t="s">
        <v>194</v>
      </c>
      <c r="D18" s="72">
        <f t="shared" si="0"/>
        <v>4200</v>
      </c>
      <c r="E18" s="68"/>
      <c r="F18" s="49">
        <f t="shared" si="1"/>
        <v>0</v>
      </c>
      <c r="G18" s="92">
        <v>4200</v>
      </c>
    </row>
    <row r="19" spans="1:7" ht="22.5" customHeight="1" x14ac:dyDescent="0.25">
      <c r="A19" s="70" t="s">
        <v>130</v>
      </c>
      <c r="B19" s="46" t="s">
        <v>168</v>
      </c>
      <c r="C19" s="70"/>
      <c r="D19" s="72">
        <f t="shared" si="0"/>
        <v>0</v>
      </c>
      <c r="E19" s="68"/>
      <c r="F19" s="49">
        <f t="shared" si="1"/>
        <v>0</v>
      </c>
    </row>
    <row r="20" spans="1:7" ht="22.5" customHeight="1" x14ac:dyDescent="0.25">
      <c r="A20" s="70" t="s">
        <v>137</v>
      </c>
      <c r="B20" s="71" t="s">
        <v>169</v>
      </c>
      <c r="C20" s="70" t="s">
        <v>194</v>
      </c>
      <c r="D20" s="72">
        <f t="shared" si="0"/>
        <v>10.8</v>
      </c>
      <c r="E20" s="68"/>
      <c r="F20" s="49">
        <f t="shared" si="1"/>
        <v>0</v>
      </c>
      <c r="G20" s="92">
        <f>10.8</f>
        <v>10.8</v>
      </c>
    </row>
    <row r="21" spans="1:7" ht="22.5" customHeight="1" x14ac:dyDescent="0.25">
      <c r="A21" s="79">
        <v>315</v>
      </c>
      <c r="B21" s="46" t="s">
        <v>155</v>
      </c>
      <c r="C21" s="40"/>
      <c r="D21" s="72">
        <f t="shared" si="0"/>
        <v>0</v>
      </c>
      <c r="E21" s="68"/>
      <c r="F21" s="49">
        <f t="shared" si="1"/>
        <v>0</v>
      </c>
    </row>
    <row r="22" spans="1:7" ht="22.5" customHeight="1" x14ac:dyDescent="0.25">
      <c r="A22" s="45" t="s">
        <v>135</v>
      </c>
      <c r="B22" s="46" t="s">
        <v>174</v>
      </c>
      <c r="C22" s="70" t="s">
        <v>136</v>
      </c>
      <c r="D22" s="72">
        <f t="shared" si="0"/>
        <v>805</v>
      </c>
      <c r="E22" s="68"/>
      <c r="F22" s="49">
        <f t="shared" si="1"/>
        <v>0</v>
      </c>
      <c r="G22" s="92">
        <f>105+100+600</f>
        <v>805</v>
      </c>
    </row>
    <row r="23" spans="1:7" ht="22.5" customHeight="1" x14ac:dyDescent="0.25">
      <c r="A23" s="70"/>
      <c r="B23" s="46"/>
      <c r="C23" s="70"/>
      <c r="D23" s="72">
        <f t="shared" si="0"/>
        <v>0</v>
      </c>
      <c r="E23" s="68"/>
      <c r="F23" s="49">
        <f t="shared" si="1"/>
        <v>0</v>
      </c>
    </row>
    <row r="24" spans="1:7" ht="22.5" customHeight="1" x14ac:dyDescent="0.25">
      <c r="A24" s="79"/>
      <c r="B24" s="50"/>
      <c r="C24" s="70"/>
      <c r="D24" s="72">
        <f t="shared" si="0"/>
        <v>0</v>
      </c>
      <c r="E24" s="68"/>
      <c r="F24" s="49">
        <f t="shared" si="1"/>
        <v>0</v>
      </c>
    </row>
    <row r="25" spans="1:7" ht="22.5" customHeight="1" x14ac:dyDescent="0.25">
      <c r="A25" s="79"/>
      <c r="B25" s="46"/>
      <c r="C25" s="40"/>
      <c r="D25" s="72">
        <f t="shared" si="0"/>
        <v>0</v>
      </c>
      <c r="E25" s="68"/>
      <c r="F25" s="49">
        <f t="shared" si="1"/>
        <v>0</v>
      </c>
    </row>
    <row r="26" spans="1:7" ht="22.5" customHeight="1" x14ac:dyDescent="0.25">
      <c r="A26" s="78"/>
      <c r="B26" s="71"/>
      <c r="C26" s="67"/>
      <c r="D26" s="72">
        <f t="shared" si="0"/>
        <v>0</v>
      </c>
      <c r="E26" s="68"/>
      <c r="F26" s="49">
        <f t="shared" si="1"/>
        <v>0</v>
      </c>
    </row>
    <row r="27" spans="1:7" ht="22.2" customHeight="1" x14ac:dyDescent="0.25">
      <c r="A27" s="45"/>
      <c r="B27" s="46"/>
      <c r="C27" s="40"/>
      <c r="D27" s="72">
        <f t="shared" si="0"/>
        <v>0</v>
      </c>
      <c r="E27" s="48"/>
      <c r="F27" s="49">
        <f t="shared" si="1"/>
        <v>0</v>
      </c>
    </row>
    <row r="28" spans="1:7" ht="22.5" customHeight="1" x14ac:dyDescent="0.25">
      <c r="A28" s="45"/>
      <c r="B28" s="46"/>
      <c r="C28" s="40"/>
      <c r="D28" s="72">
        <f t="shared" si="0"/>
        <v>0</v>
      </c>
      <c r="E28" s="48"/>
      <c r="F28" s="49">
        <f t="shared" si="1"/>
        <v>0</v>
      </c>
    </row>
    <row r="29" spans="1:7" ht="22.5" customHeight="1" x14ac:dyDescent="0.25">
      <c r="A29" s="45"/>
      <c r="B29" s="46"/>
      <c r="C29" s="40"/>
      <c r="D29" s="72">
        <f t="shared" si="0"/>
        <v>0</v>
      </c>
      <c r="E29" s="48"/>
      <c r="F29" s="49">
        <f t="shared" si="1"/>
        <v>0</v>
      </c>
    </row>
    <row r="30" spans="1:7" ht="22.5" customHeight="1" x14ac:dyDescent="0.25">
      <c r="A30" s="70"/>
      <c r="B30" s="71"/>
      <c r="C30" s="67"/>
      <c r="D30" s="72">
        <f t="shared" si="0"/>
        <v>0</v>
      </c>
      <c r="E30" s="68"/>
      <c r="F30" s="49">
        <f t="shared" si="1"/>
        <v>0</v>
      </c>
    </row>
    <row r="31" spans="1:7" ht="22.5" customHeight="1" x14ac:dyDescent="0.25">
      <c r="A31" s="70"/>
      <c r="B31" s="71"/>
      <c r="C31" s="67"/>
      <c r="D31" s="72">
        <f t="shared" si="0"/>
        <v>0</v>
      </c>
      <c r="E31" s="68"/>
      <c r="F31" s="49">
        <f t="shared" si="1"/>
        <v>0</v>
      </c>
    </row>
    <row r="32" spans="1:7" ht="22.5" customHeight="1" x14ac:dyDescent="0.25">
      <c r="A32" s="45"/>
      <c r="B32" s="46"/>
      <c r="C32" s="40"/>
      <c r="D32" s="72">
        <f t="shared" si="0"/>
        <v>0</v>
      </c>
      <c r="E32" s="48"/>
      <c r="F32" s="49">
        <f t="shared" si="1"/>
        <v>0</v>
      </c>
    </row>
    <row r="33" spans="1:6" ht="22.5" customHeight="1" x14ac:dyDescent="0.25">
      <c r="A33" s="110" t="s">
        <v>85</v>
      </c>
      <c r="B33" s="110"/>
      <c r="C33" s="110"/>
      <c r="D33" s="110"/>
      <c r="E33" s="110"/>
      <c r="F33" s="49">
        <f>ROUND(SUM(F6:F32),0)</f>
        <v>0</v>
      </c>
    </row>
    <row r="34" spans="1:6" ht="22.5" customHeight="1" x14ac:dyDescent="0.25"/>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sheetData>
  <sheetProtection algorithmName="SHA-512" hashValue="sCqn2Odi4bytdhh5ceKKxP5T9OX6UNYKPc7Dj65/jO95cgihGoSYtakduou1uwaSkyr7S114POA7BzqY9ZQHKA==" saltValue="TP8CFGMah9wMZB5LuFuCmA==" spinCount="100000" sheet="1" formatRows="0"/>
  <mergeCells count="5">
    <mergeCell ref="A1:F1"/>
    <mergeCell ref="A2:F2"/>
    <mergeCell ref="A3:F3"/>
    <mergeCell ref="A4:F4"/>
    <mergeCell ref="A33:E33"/>
  </mergeCells>
  <phoneticPr fontId="1" type="noConversion"/>
  <dataValidations count="1">
    <dataValidation allowBlank="1" showInputMessage="1" showErrorMessage="1" sqref="A5:B5"/>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view="pageBreakPreview" topLeftCell="A4" zoomScale="115" zoomScaleNormal="100" zoomScaleSheetLayoutView="115" workbookViewId="0">
      <selection activeCell="E7" sqref="E7"/>
    </sheetView>
  </sheetViews>
  <sheetFormatPr defaultRowHeight="15.6" x14ac:dyDescent="0.25"/>
  <cols>
    <col min="1" max="1" width="8.77734375" style="61" customWidth="1"/>
    <col min="2" max="2" width="18.77734375" style="61" customWidth="1"/>
    <col min="3" max="3" width="18.77734375" style="57" customWidth="1"/>
    <col min="4" max="4" width="31.77734375" style="62" customWidth="1"/>
    <col min="5" max="5" width="15.77734375" style="33" customWidth="1"/>
    <col min="6" max="257" width="8.88671875" style="57"/>
    <col min="258" max="258" width="10.77734375" style="57" customWidth="1"/>
    <col min="259" max="259" width="11.21875" style="57" customWidth="1"/>
    <col min="260" max="260" width="37.77734375" style="57" customWidth="1"/>
    <col min="261" max="261" width="20.77734375" style="57" customWidth="1"/>
    <col min="262" max="513" width="8.88671875" style="57"/>
    <col min="514" max="514" width="10.77734375" style="57" customWidth="1"/>
    <col min="515" max="515" width="11.21875" style="57" customWidth="1"/>
    <col min="516" max="516" width="37.77734375" style="57" customWidth="1"/>
    <col min="517" max="517" width="20.77734375" style="57" customWidth="1"/>
    <col min="518" max="769" width="8.88671875" style="57"/>
    <col min="770" max="770" width="10.77734375" style="57" customWidth="1"/>
    <col min="771" max="771" width="11.21875" style="57" customWidth="1"/>
    <col min="772" max="772" width="37.77734375" style="57" customWidth="1"/>
    <col min="773" max="773" width="20.77734375" style="57" customWidth="1"/>
    <col min="774" max="1025" width="8.88671875" style="57"/>
    <col min="1026" max="1026" width="10.77734375" style="57" customWidth="1"/>
    <col min="1027" max="1027" width="11.21875" style="57" customWidth="1"/>
    <col min="1028" max="1028" width="37.77734375" style="57" customWidth="1"/>
    <col min="1029" max="1029" width="20.77734375" style="57" customWidth="1"/>
    <col min="1030" max="1281" width="8.88671875" style="57"/>
    <col min="1282" max="1282" width="10.77734375" style="57" customWidth="1"/>
    <col min="1283" max="1283" width="11.21875" style="57" customWidth="1"/>
    <col min="1284" max="1284" width="37.77734375" style="57" customWidth="1"/>
    <col min="1285" max="1285" width="20.77734375" style="57" customWidth="1"/>
    <col min="1286" max="1537" width="8.88671875" style="57"/>
    <col min="1538" max="1538" width="10.77734375" style="57" customWidth="1"/>
    <col min="1539" max="1539" width="11.21875" style="57" customWidth="1"/>
    <col min="1540" max="1540" width="37.77734375" style="57" customWidth="1"/>
    <col min="1541" max="1541" width="20.77734375" style="57" customWidth="1"/>
    <col min="1542" max="1793" width="8.88671875" style="57"/>
    <col min="1794" max="1794" width="10.77734375" style="57" customWidth="1"/>
    <col min="1795" max="1795" width="11.21875" style="57" customWidth="1"/>
    <col min="1796" max="1796" width="37.77734375" style="57" customWidth="1"/>
    <col min="1797" max="1797" width="20.77734375" style="57" customWidth="1"/>
    <col min="1798" max="2049" width="8.88671875" style="57"/>
    <col min="2050" max="2050" width="10.77734375" style="57" customWidth="1"/>
    <col min="2051" max="2051" width="11.21875" style="57" customWidth="1"/>
    <col min="2052" max="2052" width="37.77734375" style="57" customWidth="1"/>
    <col min="2053" max="2053" width="20.77734375" style="57" customWidth="1"/>
    <col min="2054" max="2305" width="8.88671875" style="57"/>
    <col min="2306" max="2306" width="10.77734375" style="57" customWidth="1"/>
    <col min="2307" max="2307" width="11.21875" style="57" customWidth="1"/>
    <col min="2308" max="2308" width="37.77734375" style="57" customWidth="1"/>
    <col min="2309" max="2309" width="20.77734375" style="57" customWidth="1"/>
    <col min="2310" max="2561" width="8.88671875" style="57"/>
    <col min="2562" max="2562" width="10.77734375" style="57" customWidth="1"/>
    <col min="2563" max="2563" width="11.21875" style="57" customWidth="1"/>
    <col min="2564" max="2564" width="37.77734375" style="57" customWidth="1"/>
    <col min="2565" max="2565" width="20.77734375" style="57" customWidth="1"/>
    <col min="2566" max="2817" width="8.88671875" style="57"/>
    <col min="2818" max="2818" width="10.77734375" style="57" customWidth="1"/>
    <col min="2819" max="2819" width="11.21875" style="57" customWidth="1"/>
    <col min="2820" max="2820" width="37.77734375" style="57" customWidth="1"/>
    <col min="2821" max="2821" width="20.77734375" style="57" customWidth="1"/>
    <col min="2822" max="3073" width="8.88671875" style="57"/>
    <col min="3074" max="3074" width="10.77734375" style="57" customWidth="1"/>
    <col min="3075" max="3075" width="11.21875" style="57" customWidth="1"/>
    <col min="3076" max="3076" width="37.77734375" style="57" customWidth="1"/>
    <col min="3077" max="3077" width="20.77734375" style="57" customWidth="1"/>
    <col min="3078" max="3329" width="8.88671875" style="57"/>
    <col min="3330" max="3330" width="10.77734375" style="57" customWidth="1"/>
    <col min="3331" max="3331" width="11.21875" style="57" customWidth="1"/>
    <col min="3332" max="3332" width="37.77734375" style="57" customWidth="1"/>
    <col min="3333" max="3333" width="20.77734375" style="57" customWidth="1"/>
    <col min="3334" max="3585" width="8.88671875" style="57"/>
    <col min="3586" max="3586" width="10.77734375" style="57" customWidth="1"/>
    <col min="3587" max="3587" width="11.21875" style="57" customWidth="1"/>
    <col min="3588" max="3588" width="37.77734375" style="57" customWidth="1"/>
    <col min="3589" max="3589" width="20.77734375" style="57" customWidth="1"/>
    <col min="3590" max="3841" width="8.88671875" style="57"/>
    <col min="3842" max="3842" width="10.77734375" style="57" customWidth="1"/>
    <col min="3843" max="3843" width="11.21875" style="57" customWidth="1"/>
    <col min="3844" max="3844" width="37.77734375" style="57" customWidth="1"/>
    <col min="3845" max="3845" width="20.77734375" style="57" customWidth="1"/>
    <col min="3846" max="4097" width="8.88671875" style="57"/>
    <col min="4098" max="4098" width="10.77734375" style="57" customWidth="1"/>
    <col min="4099" max="4099" width="11.21875" style="57" customWidth="1"/>
    <col min="4100" max="4100" width="37.77734375" style="57" customWidth="1"/>
    <col min="4101" max="4101" width="20.77734375" style="57" customWidth="1"/>
    <col min="4102" max="4353" width="8.88671875" style="57"/>
    <col min="4354" max="4354" width="10.77734375" style="57" customWidth="1"/>
    <col min="4355" max="4355" width="11.21875" style="57" customWidth="1"/>
    <col min="4356" max="4356" width="37.77734375" style="57" customWidth="1"/>
    <col min="4357" max="4357" width="20.77734375" style="57" customWidth="1"/>
    <col min="4358" max="4609" width="8.88671875" style="57"/>
    <col min="4610" max="4610" width="10.77734375" style="57" customWidth="1"/>
    <col min="4611" max="4611" width="11.21875" style="57" customWidth="1"/>
    <col min="4612" max="4612" width="37.77734375" style="57" customWidth="1"/>
    <col min="4613" max="4613" width="20.77734375" style="57" customWidth="1"/>
    <col min="4614" max="4865" width="8.88671875" style="57"/>
    <col min="4866" max="4866" width="10.77734375" style="57" customWidth="1"/>
    <col min="4867" max="4867" width="11.21875" style="57" customWidth="1"/>
    <col min="4868" max="4868" width="37.77734375" style="57" customWidth="1"/>
    <col min="4869" max="4869" width="20.77734375" style="57" customWidth="1"/>
    <col min="4870" max="5121" width="8.88671875" style="57"/>
    <col min="5122" max="5122" width="10.77734375" style="57" customWidth="1"/>
    <col min="5123" max="5123" width="11.21875" style="57" customWidth="1"/>
    <col min="5124" max="5124" width="37.77734375" style="57" customWidth="1"/>
    <col min="5125" max="5125" width="20.77734375" style="57" customWidth="1"/>
    <col min="5126" max="5377" width="8.88671875" style="57"/>
    <col min="5378" max="5378" width="10.77734375" style="57" customWidth="1"/>
    <col min="5379" max="5379" width="11.21875" style="57" customWidth="1"/>
    <col min="5380" max="5380" width="37.77734375" style="57" customWidth="1"/>
    <col min="5381" max="5381" width="20.77734375" style="57" customWidth="1"/>
    <col min="5382" max="5633" width="8.88671875" style="57"/>
    <col min="5634" max="5634" width="10.77734375" style="57" customWidth="1"/>
    <col min="5635" max="5635" width="11.21875" style="57" customWidth="1"/>
    <col min="5636" max="5636" width="37.77734375" style="57" customWidth="1"/>
    <col min="5637" max="5637" width="20.77734375" style="57" customWidth="1"/>
    <col min="5638" max="5889" width="8.88671875" style="57"/>
    <col min="5890" max="5890" width="10.77734375" style="57" customWidth="1"/>
    <col min="5891" max="5891" width="11.21875" style="57" customWidth="1"/>
    <col min="5892" max="5892" width="37.77734375" style="57" customWidth="1"/>
    <col min="5893" max="5893" width="20.77734375" style="57" customWidth="1"/>
    <col min="5894" max="6145" width="8.88671875" style="57"/>
    <col min="6146" max="6146" width="10.77734375" style="57" customWidth="1"/>
    <col min="6147" max="6147" width="11.21875" style="57" customWidth="1"/>
    <col min="6148" max="6148" width="37.77734375" style="57" customWidth="1"/>
    <col min="6149" max="6149" width="20.77734375" style="57" customWidth="1"/>
    <col min="6150" max="6401" width="8.88671875" style="57"/>
    <col min="6402" max="6402" width="10.77734375" style="57" customWidth="1"/>
    <col min="6403" max="6403" width="11.21875" style="57" customWidth="1"/>
    <col min="6404" max="6404" width="37.77734375" style="57" customWidth="1"/>
    <col min="6405" max="6405" width="20.77734375" style="57" customWidth="1"/>
    <col min="6406" max="6657" width="8.88671875" style="57"/>
    <col min="6658" max="6658" width="10.77734375" style="57" customWidth="1"/>
    <col min="6659" max="6659" width="11.21875" style="57" customWidth="1"/>
    <col min="6660" max="6660" width="37.77734375" style="57" customWidth="1"/>
    <col min="6661" max="6661" width="20.77734375" style="57" customWidth="1"/>
    <col min="6662" max="6913" width="8.88671875" style="57"/>
    <col min="6914" max="6914" width="10.77734375" style="57" customWidth="1"/>
    <col min="6915" max="6915" width="11.21875" style="57" customWidth="1"/>
    <col min="6916" max="6916" width="37.77734375" style="57" customWidth="1"/>
    <col min="6917" max="6917" width="20.77734375" style="57" customWidth="1"/>
    <col min="6918" max="7169" width="8.88671875" style="57"/>
    <col min="7170" max="7170" width="10.77734375" style="57" customWidth="1"/>
    <col min="7171" max="7171" width="11.21875" style="57" customWidth="1"/>
    <col min="7172" max="7172" width="37.77734375" style="57" customWidth="1"/>
    <col min="7173" max="7173" width="20.77734375" style="57" customWidth="1"/>
    <col min="7174" max="7425" width="8.88671875" style="57"/>
    <col min="7426" max="7426" width="10.77734375" style="57" customWidth="1"/>
    <col min="7427" max="7427" width="11.21875" style="57" customWidth="1"/>
    <col min="7428" max="7428" width="37.77734375" style="57" customWidth="1"/>
    <col min="7429" max="7429" width="20.77734375" style="57" customWidth="1"/>
    <col min="7430" max="7681" width="8.88671875" style="57"/>
    <col min="7682" max="7682" width="10.77734375" style="57" customWidth="1"/>
    <col min="7683" max="7683" width="11.21875" style="57" customWidth="1"/>
    <col min="7684" max="7684" width="37.77734375" style="57" customWidth="1"/>
    <col min="7685" max="7685" width="20.77734375" style="57" customWidth="1"/>
    <col min="7686" max="7937" width="8.88671875" style="57"/>
    <col min="7938" max="7938" width="10.77734375" style="57" customWidth="1"/>
    <col min="7939" max="7939" width="11.21875" style="57" customWidth="1"/>
    <col min="7940" max="7940" width="37.77734375" style="57" customWidth="1"/>
    <col min="7941" max="7941" width="20.77734375" style="57" customWidth="1"/>
    <col min="7942" max="8193" width="8.88671875" style="57"/>
    <col min="8194" max="8194" width="10.77734375" style="57" customWidth="1"/>
    <col min="8195" max="8195" width="11.21875" style="57" customWidth="1"/>
    <col min="8196" max="8196" width="37.77734375" style="57" customWidth="1"/>
    <col min="8197" max="8197" width="20.77734375" style="57" customWidth="1"/>
    <col min="8198" max="8449" width="8.88671875" style="57"/>
    <col min="8450" max="8450" width="10.77734375" style="57" customWidth="1"/>
    <col min="8451" max="8451" width="11.21875" style="57" customWidth="1"/>
    <col min="8452" max="8452" width="37.77734375" style="57" customWidth="1"/>
    <col min="8453" max="8453" width="20.77734375" style="57" customWidth="1"/>
    <col min="8454" max="8705" width="8.88671875" style="57"/>
    <col min="8706" max="8706" width="10.77734375" style="57" customWidth="1"/>
    <col min="8707" max="8707" width="11.21875" style="57" customWidth="1"/>
    <col min="8708" max="8708" width="37.77734375" style="57" customWidth="1"/>
    <col min="8709" max="8709" width="20.77734375" style="57" customWidth="1"/>
    <col min="8710" max="8961" width="8.88671875" style="57"/>
    <col min="8962" max="8962" width="10.77734375" style="57" customWidth="1"/>
    <col min="8963" max="8963" width="11.21875" style="57" customWidth="1"/>
    <col min="8964" max="8964" width="37.77734375" style="57" customWidth="1"/>
    <col min="8965" max="8965" width="20.77734375" style="57" customWidth="1"/>
    <col min="8966" max="9217" width="8.88671875" style="57"/>
    <col min="9218" max="9218" width="10.77734375" style="57" customWidth="1"/>
    <col min="9219" max="9219" width="11.21875" style="57" customWidth="1"/>
    <col min="9220" max="9220" width="37.77734375" style="57" customWidth="1"/>
    <col min="9221" max="9221" width="20.77734375" style="57" customWidth="1"/>
    <col min="9222" max="9473" width="8.88671875" style="57"/>
    <col min="9474" max="9474" width="10.77734375" style="57" customWidth="1"/>
    <col min="9475" max="9475" width="11.21875" style="57" customWidth="1"/>
    <col min="9476" max="9476" width="37.77734375" style="57" customWidth="1"/>
    <col min="9477" max="9477" width="20.77734375" style="57" customWidth="1"/>
    <col min="9478" max="9729" width="8.88671875" style="57"/>
    <col min="9730" max="9730" width="10.77734375" style="57" customWidth="1"/>
    <col min="9731" max="9731" width="11.21875" style="57" customWidth="1"/>
    <col min="9732" max="9732" width="37.77734375" style="57" customWidth="1"/>
    <col min="9733" max="9733" width="20.77734375" style="57" customWidth="1"/>
    <col min="9734" max="9985" width="8.88671875" style="57"/>
    <col min="9986" max="9986" width="10.77734375" style="57" customWidth="1"/>
    <col min="9987" max="9987" width="11.21875" style="57" customWidth="1"/>
    <col min="9988" max="9988" width="37.77734375" style="57" customWidth="1"/>
    <col min="9989" max="9989" width="20.77734375" style="57" customWidth="1"/>
    <col min="9990" max="10241" width="8.88671875" style="57"/>
    <col min="10242" max="10242" width="10.77734375" style="57" customWidth="1"/>
    <col min="10243" max="10243" width="11.21875" style="57" customWidth="1"/>
    <col min="10244" max="10244" width="37.77734375" style="57" customWidth="1"/>
    <col min="10245" max="10245" width="20.77734375" style="57" customWidth="1"/>
    <col min="10246" max="10497" width="8.88671875" style="57"/>
    <col min="10498" max="10498" width="10.77734375" style="57" customWidth="1"/>
    <col min="10499" max="10499" width="11.21875" style="57" customWidth="1"/>
    <col min="10500" max="10500" width="37.77734375" style="57" customWidth="1"/>
    <col min="10501" max="10501" width="20.77734375" style="57" customWidth="1"/>
    <col min="10502" max="10753" width="8.88671875" style="57"/>
    <col min="10754" max="10754" width="10.77734375" style="57" customWidth="1"/>
    <col min="10755" max="10755" width="11.21875" style="57" customWidth="1"/>
    <col min="10756" max="10756" width="37.77734375" style="57" customWidth="1"/>
    <col min="10757" max="10757" width="20.77734375" style="57" customWidth="1"/>
    <col min="10758" max="11009" width="8.88671875" style="57"/>
    <col min="11010" max="11010" width="10.77734375" style="57" customWidth="1"/>
    <col min="11011" max="11011" width="11.21875" style="57" customWidth="1"/>
    <col min="11012" max="11012" width="37.77734375" style="57" customWidth="1"/>
    <col min="11013" max="11013" width="20.77734375" style="57" customWidth="1"/>
    <col min="11014" max="11265" width="8.88671875" style="57"/>
    <col min="11266" max="11266" width="10.77734375" style="57" customWidth="1"/>
    <col min="11267" max="11267" width="11.21875" style="57" customWidth="1"/>
    <col min="11268" max="11268" width="37.77734375" style="57" customWidth="1"/>
    <col min="11269" max="11269" width="20.77734375" style="57" customWidth="1"/>
    <col min="11270" max="11521" width="8.88671875" style="57"/>
    <col min="11522" max="11522" width="10.77734375" style="57" customWidth="1"/>
    <col min="11523" max="11523" width="11.21875" style="57" customWidth="1"/>
    <col min="11524" max="11524" width="37.77734375" style="57" customWidth="1"/>
    <col min="11525" max="11525" width="20.77734375" style="57" customWidth="1"/>
    <col min="11526" max="11777" width="8.88671875" style="57"/>
    <col min="11778" max="11778" width="10.77734375" style="57" customWidth="1"/>
    <col min="11779" max="11779" width="11.21875" style="57" customWidth="1"/>
    <col min="11780" max="11780" width="37.77734375" style="57" customWidth="1"/>
    <col min="11781" max="11781" width="20.77734375" style="57" customWidth="1"/>
    <col min="11782" max="12033" width="8.88671875" style="57"/>
    <col min="12034" max="12034" width="10.77734375" style="57" customWidth="1"/>
    <col min="12035" max="12035" width="11.21875" style="57" customWidth="1"/>
    <col min="12036" max="12036" width="37.77734375" style="57" customWidth="1"/>
    <col min="12037" max="12037" width="20.77734375" style="57" customWidth="1"/>
    <col min="12038" max="12289" width="8.88671875" style="57"/>
    <col min="12290" max="12290" width="10.77734375" style="57" customWidth="1"/>
    <col min="12291" max="12291" width="11.21875" style="57" customWidth="1"/>
    <col min="12292" max="12292" width="37.77734375" style="57" customWidth="1"/>
    <col min="12293" max="12293" width="20.77734375" style="57" customWidth="1"/>
    <col min="12294" max="12545" width="8.88671875" style="57"/>
    <col min="12546" max="12546" width="10.77734375" style="57" customWidth="1"/>
    <col min="12547" max="12547" width="11.21875" style="57" customWidth="1"/>
    <col min="12548" max="12548" width="37.77734375" style="57" customWidth="1"/>
    <col min="12549" max="12549" width="20.77734375" style="57" customWidth="1"/>
    <col min="12550" max="12801" width="8.88671875" style="57"/>
    <col min="12802" max="12802" width="10.77734375" style="57" customWidth="1"/>
    <col min="12803" max="12803" width="11.21875" style="57" customWidth="1"/>
    <col min="12804" max="12804" width="37.77734375" style="57" customWidth="1"/>
    <col min="12805" max="12805" width="20.77734375" style="57" customWidth="1"/>
    <col min="12806" max="13057" width="8.88671875" style="57"/>
    <col min="13058" max="13058" width="10.77734375" style="57" customWidth="1"/>
    <col min="13059" max="13059" width="11.21875" style="57" customWidth="1"/>
    <col min="13060" max="13060" width="37.77734375" style="57" customWidth="1"/>
    <col min="13061" max="13061" width="20.77734375" style="57" customWidth="1"/>
    <col min="13062" max="13313" width="8.88671875" style="57"/>
    <col min="13314" max="13314" width="10.77734375" style="57" customWidth="1"/>
    <col min="13315" max="13315" width="11.21875" style="57" customWidth="1"/>
    <col min="13316" max="13316" width="37.77734375" style="57" customWidth="1"/>
    <col min="13317" max="13317" width="20.77734375" style="57" customWidth="1"/>
    <col min="13318" max="13569" width="8.88671875" style="57"/>
    <col min="13570" max="13570" width="10.77734375" style="57" customWidth="1"/>
    <col min="13571" max="13571" width="11.21875" style="57" customWidth="1"/>
    <col min="13572" max="13572" width="37.77734375" style="57" customWidth="1"/>
    <col min="13573" max="13573" width="20.77734375" style="57" customWidth="1"/>
    <col min="13574" max="13825" width="8.88671875" style="57"/>
    <col min="13826" max="13826" width="10.77734375" style="57" customWidth="1"/>
    <col min="13827" max="13827" width="11.21875" style="57" customWidth="1"/>
    <col min="13828" max="13828" width="37.77734375" style="57" customWidth="1"/>
    <col min="13829" max="13829" width="20.77734375" style="57" customWidth="1"/>
    <col min="13830" max="14081" width="8.88671875" style="57"/>
    <col min="14082" max="14082" width="10.77734375" style="57" customWidth="1"/>
    <col min="14083" max="14083" width="11.21875" style="57" customWidth="1"/>
    <col min="14084" max="14084" width="37.77734375" style="57" customWidth="1"/>
    <col min="14085" max="14085" width="20.77734375" style="57" customWidth="1"/>
    <col min="14086" max="14337" width="8.88671875" style="57"/>
    <col min="14338" max="14338" width="10.77734375" style="57" customWidth="1"/>
    <col min="14339" max="14339" width="11.21875" style="57" customWidth="1"/>
    <col min="14340" max="14340" width="37.77734375" style="57" customWidth="1"/>
    <col min="14341" max="14341" width="20.77734375" style="57" customWidth="1"/>
    <col min="14342" max="14593" width="8.88671875" style="57"/>
    <col min="14594" max="14594" width="10.77734375" style="57" customWidth="1"/>
    <col min="14595" max="14595" width="11.21875" style="57" customWidth="1"/>
    <col min="14596" max="14596" width="37.77734375" style="57" customWidth="1"/>
    <col min="14597" max="14597" width="20.77734375" style="57" customWidth="1"/>
    <col min="14598" max="14849" width="8.88671875" style="57"/>
    <col min="14850" max="14850" width="10.77734375" style="57" customWidth="1"/>
    <col min="14851" max="14851" width="11.21875" style="57" customWidth="1"/>
    <col min="14852" max="14852" width="37.77734375" style="57" customWidth="1"/>
    <col min="14853" max="14853" width="20.77734375" style="57" customWidth="1"/>
    <col min="14854" max="15105" width="8.88671875" style="57"/>
    <col min="15106" max="15106" width="10.77734375" style="57" customWidth="1"/>
    <col min="15107" max="15107" width="11.21875" style="57" customWidth="1"/>
    <col min="15108" max="15108" width="37.77734375" style="57" customWidth="1"/>
    <col min="15109" max="15109" width="20.77734375" style="57" customWidth="1"/>
    <col min="15110" max="15361" width="8.88671875" style="57"/>
    <col min="15362" max="15362" width="10.77734375" style="57" customWidth="1"/>
    <col min="15363" max="15363" width="11.21875" style="57" customWidth="1"/>
    <col min="15364" max="15364" width="37.77734375" style="57" customWidth="1"/>
    <col min="15365" max="15365" width="20.77734375" style="57" customWidth="1"/>
    <col min="15366" max="15617" width="8.88671875" style="57"/>
    <col min="15618" max="15618" width="10.77734375" style="57" customWidth="1"/>
    <col min="15619" max="15619" width="11.21875" style="57" customWidth="1"/>
    <col min="15620" max="15620" width="37.77734375" style="57" customWidth="1"/>
    <col min="15621" max="15621" width="20.77734375" style="57" customWidth="1"/>
    <col min="15622" max="15873" width="8.88671875" style="57"/>
    <col min="15874" max="15874" width="10.77734375" style="57" customWidth="1"/>
    <col min="15875" max="15875" width="11.21875" style="57" customWidth="1"/>
    <col min="15876" max="15876" width="37.77734375" style="57" customWidth="1"/>
    <col min="15877" max="15877" width="20.77734375" style="57" customWidth="1"/>
    <col min="15878" max="16129" width="8.88671875" style="57"/>
    <col min="16130" max="16130" width="10.77734375" style="57" customWidth="1"/>
    <col min="16131" max="16131" width="11.21875" style="57" customWidth="1"/>
    <col min="16132" max="16132" width="37.77734375" style="57" customWidth="1"/>
    <col min="16133" max="16133" width="20.77734375" style="57" customWidth="1"/>
    <col min="16134" max="16384" width="8.88671875" style="57"/>
  </cols>
  <sheetData>
    <row r="1" spans="1:7" ht="35.25" customHeight="1" x14ac:dyDescent="0.25">
      <c r="A1" s="54" t="s">
        <v>57</v>
      </c>
      <c r="B1" s="54"/>
      <c r="C1" s="55"/>
      <c r="D1" s="56"/>
      <c r="E1" s="20"/>
    </row>
    <row r="2" spans="1:7" ht="34.950000000000003" customHeight="1" x14ac:dyDescent="0.25">
      <c r="A2" s="121" t="s">
        <v>81</v>
      </c>
      <c r="B2" s="121"/>
      <c r="C2" s="121"/>
      <c r="D2" s="121"/>
      <c r="E2" s="121"/>
    </row>
    <row r="3" spans="1:7" s="58" customFormat="1" ht="25.2" customHeight="1" x14ac:dyDescent="0.25">
      <c r="A3" s="115" t="str">
        <f>'100章'!A3:F3</f>
        <v>项目名称：X095马李线（K24+000-K30+881）养护工程施工</v>
      </c>
      <c r="B3" s="115"/>
      <c r="C3" s="115"/>
      <c r="D3" s="115"/>
      <c r="E3" s="115"/>
      <c r="F3" s="14"/>
      <c r="G3" s="14"/>
    </row>
    <row r="4" spans="1:7" s="58" customFormat="1" ht="25.2" customHeight="1" x14ac:dyDescent="0.25">
      <c r="A4" s="122" t="str">
        <f>'100章'!A4:F4</f>
        <v>包号：1</v>
      </c>
      <c r="B4" s="122"/>
      <c r="C4" s="122"/>
      <c r="D4" s="122"/>
      <c r="E4" s="122"/>
    </row>
    <row r="5" spans="1:7" s="59" customFormat="1" ht="22.5" customHeight="1" x14ac:dyDescent="0.25">
      <c r="A5" s="123" t="s">
        <v>59</v>
      </c>
      <c r="B5" s="123"/>
      <c r="C5" s="123"/>
      <c r="D5" s="123"/>
      <c r="E5" s="123"/>
    </row>
    <row r="6" spans="1:7" s="59" customFormat="1" ht="22.5" customHeight="1" x14ac:dyDescent="0.25">
      <c r="A6" s="21" t="s">
        <v>61</v>
      </c>
      <c r="B6" s="21" t="s">
        <v>62</v>
      </c>
      <c r="C6" s="22" t="s">
        <v>82</v>
      </c>
      <c r="D6" s="22" t="s">
        <v>63</v>
      </c>
      <c r="E6" s="23" t="s">
        <v>60</v>
      </c>
    </row>
    <row r="7" spans="1:7" s="59" customFormat="1" ht="22.5" customHeight="1" x14ac:dyDescent="0.25">
      <c r="A7" s="80"/>
      <c r="B7" s="80"/>
      <c r="C7" s="81"/>
      <c r="D7" s="81"/>
      <c r="E7" s="82"/>
    </row>
    <row r="8" spans="1:7" s="59" customFormat="1" ht="22.5" customHeight="1" x14ac:dyDescent="0.25">
      <c r="A8" s="80"/>
      <c r="B8" s="80"/>
      <c r="C8" s="81"/>
      <c r="D8" s="81"/>
      <c r="E8" s="82"/>
    </row>
    <row r="9" spans="1:7" s="59" customFormat="1" ht="22.5" customHeight="1" x14ac:dyDescent="0.25">
      <c r="A9" s="80"/>
      <c r="B9" s="80"/>
      <c r="C9" s="81"/>
      <c r="D9" s="81"/>
      <c r="E9" s="82"/>
    </row>
    <row r="10" spans="1:7" s="59" customFormat="1" ht="22.5" customHeight="1" x14ac:dyDescent="0.25">
      <c r="A10" s="80"/>
      <c r="B10" s="80"/>
      <c r="C10" s="81"/>
      <c r="D10" s="81"/>
      <c r="E10" s="82"/>
    </row>
    <row r="11" spans="1:7" s="59" customFormat="1" ht="22.5" customHeight="1" x14ac:dyDescent="0.25">
      <c r="A11" s="80"/>
      <c r="B11" s="80"/>
      <c r="C11" s="81"/>
      <c r="D11" s="81"/>
      <c r="E11" s="82"/>
    </row>
    <row r="12" spans="1:7" s="59" customFormat="1" ht="22.5" customHeight="1" x14ac:dyDescent="0.25">
      <c r="A12" s="80"/>
      <c r="B12" s="80"/>
      <c r="C12" s="81"/>
      <c r="D12" s="81"/>
      <c r="E12" s="82"/>
    </row>
    <row r="13" spans="1:7" s="59" customFormat="1" ht="22.5" customHeight="1" x14ac:dyDescent="0.25">
      <c r="A13" s="80"/>
      <c r="B13" s="80"/>
      <c r="C13" s="81"/>
      <c r="D13" s="81"/>
      <c r="E13" s="82"/>
    </row>
    <row r="14" spans="1:7" s="59" customFormat="1" ht="22.5" customHeight="1" x14ac:dyDescent="0.25">
      <c r="A14" s="80"/>
      <c r="B14" s="80"/>
      <c r="C14" s="81"/>
      <c r="D14" s="81"/>
      <c r="E14" s="82"/>
    </row>
    <row r="15" spans="1:7" s="59" customFormat="1" ht="22.5" customHeight="1" x14ac:dyDescent="0.25">
      <c r="A15" s="80"/>
      <c r="B15" s="80"/>
      <c r="C15" s="81"/>
      <c r="D15" s="81"/>
      <c r="E15" s="82"/>
    </row>
    <row r="16" spans="1:7" s="59" customFormat="1" ht="22.5" customHeight="1" x14ac:dyDescent="0.25">
      <c r="A16" s="80"/>
      <c r="B16" s="80"/>
      <c r="C16" s="81"/>
      <c r="D16" s="81"/>
      <c r="E16" s="82"/>
    </row>
    <row r="17" spans="1:5" s="59" customFormat="1" ht="22.5" customHeight="1" x14ac:dyDescent="0.25">
      <c r="A17" s="24"/>
      <c r="B17" s="24"/>
      <c r="C17" s="25"/>
      <c r="D17" s="27"/>
      <c r="E17" s="25"/>
    </row>
    <row r="18" spans="1:5" s="59" customFormat="1" ht="22.5" customHeight="1" x14ac:dyDescent="0.25">
      <c r="A18" s="24"/>
      <c r="B18" s="24"/>
      <c r="C18" s="25"/>
      <c r="D18" s="26"/>
      <c r="E18" s="25"/>
    </row>
    <row r="19" spans="1:5" s="59" customFormat="1" ht="22.5" customHeight="1" x14ac:dyDescent="0.25">
      <c r="A19" s="28"/>
      <c r="B19" s="28"/>
      <c r="C19" s="25"/>
      <c r="D19" s="26"/>
      <c r="E19" s="25"/>
    </row>
    <row r="20" spans="1:5" s="59" customFormat="1" ht="22.5" customHeight="1" x14ac:dyDescent="0.25">
      <c r="A20" s="24"/>
      <c r="B20" s="24"/>
      <c r="C20" s="25"/>
      <c r="D20" s="26"/>
      <c r="E20" s="25"/>
    </row>
    <row r="21" spans="1:5" s="59" customFormat="1" ht="22.5" customHeight="1" x14ac:dyDescent="0.25">
      <c r="A21" s="83"/>
      <c r="B21" s="83"/>
      <c r="C21" s="84"/>
      <c r="D21" s="85"/>
      <c r="E21" s="84"/>
    </row>
    <row r="22" spans="1:5" s="59" customFormat="1" ht="22.5" customHeight="1" x14ac:dyDescent="0.25">
      <c r="A22" s="83"/>
      <c r="B22" s="83"/>
      <c r="C22" s="84"/>
      <c r="D22" s="85"/>
      <c r="E22" s="84"/>
    </row>
    <row r="23" spans="1:5" s="59" customFormat="1" ht="22.5" customHeight="1" x14ac:dyDescent="0.25">
      <c r="A23" s="83"/>
      <c r="B23" s="83"/>
      <c r="C23" s="84"/>
      <c r="D23" s="85"/>
      <c r="E23" s="84"/>
    </row>
    <row r="24" spans="1:5" s="32" customFormat="1" ht="22.5" customHeight="1" x14ac:dyDescent="0.25">
      <c r="A24" s="29"/>
      <c r="B24" s="29"/>
      <c r="C24" s="30"/>
      <c r="D24" s="31"/>
      <c r="E24" s="30"/>
    </row>
    <row r="25" spans="1:5" s="32" customFormat="1" ht="22.5" customHeight="1" x14ac:dyDescent="0.25">
      <c r="A25" s="29"/>
      <c r="B25" s="29"/>
      <c r="C25" s="30"/>
      <c r="D25" s="31"/>
      <c r="E25" s="30"/>
    </row>
    <row r="26" spans="1:5" s="32" customFormat="1" ht="22.5" customHeight="1" x14ac:dyDescent="0.25">
      <c r="A26" s="29"/>
      <c r="B26" s="29"/>
      <c r="C26" s="30"/>
      <c r="D26" s="31"/>
      <c r="E26" s="30"/>
    </row>
    <row r="27" spans="1:5" s="32" customFormat="1" ht="22.5" customHeight="1" x14ac:dyDescent="0.25">
      <c r="A27" s="29"/>
      <c r="B27" s="29"/>
      <c r="C27" s="30"/>
      <c r="D27" s="31"/>
      <c r="E27" s="30"/>
    </row>
    <row r="28" spans="1:5" s="32" customFormat="1" ht="22.5" customHeight="1" x14ac:dyDescent="0.25">
      <c r="A28" s="29"/>
      <c r="B28" s="29"/>
      <c r="C28" s="30"/>
      <c r="D28" s="31"/>
      <c r="E28" s="30"/>
    </row>
    <row r="29" spans="1:5" s="32" customFormat="1" ht="22.5" customHeight="1" x14ac:dyDescent="0.25">
      <c r="A29" s="29"/>
      <c r="B29" s="29"/>
      <c r="C29" s="30"/>
      <c r="D29" s="31"/>
      <c r="E29" s="30"/>
    </row>
    <row r="30" spans="1:5" s="32" customFormat="1" ht="22.5" customHeight="1" x14ac:dyDescent="0.25">
      <c r="A30" s="29"/>
      <c r="B30" s="29"/>
      <c r="C30" s="30"/>
      <c r="D30" s="31"/>
      <c r="E30" s="30"/>
    </row>
    <row r="31" spans="1:5" s="32" customFormat="1" ht="22.5" customHeight="1" x14ac:dyDescent="0.25">
      <c r="A31" s="29"/>
      <c r="B31" s="29"/>
      <c r="C31" s="30"/>
      <c r="D31" s="31"/>
      <c r="E31" s="30"/>
    </row>
    <row r="32" spans="1:5" s="32" customFormat="1" ht="22.5" customHeight="1" x14ac:dyDescent="0.25">
      <c r="A32" s="29"/>
      <c r="B32" s="29"/>
      <c r="C32" s="30"/>
      <c r="D32" s="31"/>
      <c r="E32" s="30"/>
    </row>
    <row r="33" spans="1:5" s="59" customFormat="1" ht="22.5" customHeight="1" x14ac:dyDescent="0.25">
      <c r="A33" s="124" t="s">
        <v>58</v>
      </c>
      <c r="B33" s="124"/>
      <c r="C33" s="124"/>
      <c r="D33" s="124"/>
      <c r="E33" s="60">
        <f>ROUND(SUM(E7:E32),0)</f>
        <v>0</v>
      </c>
    </row>
  </sheetData>
  <sheetProtection algorithmName="SHA-512" hashValue="aSdk2yzxELOPGHqFBs/fS7j7aGF40G+OsY2yNKLOYcwXQSWmmK2CqRQoGswOonUrQ2J6SWSbDbk6nl+Wp3hiUg==" saltValue="waQYNKiDKtkTwuACAk2MWw==" spinCount="100000" sheet="1" formatRows="0"/>
  <mergeCells count="5">
    <mergeCell ref="A2:E2"/>
    <mergeCell ref="A4:E4"/>
    <mergeCell ref="A5:E5"/>
    <mergeCell ref="A33:D33"/>
    <mergeCell ref="A3:E3"/>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Zeros="0" view="pageBreakPreview" topLeftCell="A13" zoomScale="115" zoomScaleNormal="100" zoomScaleSheetLayoutView="115" workbookViewId="0">
      <selection activeCell="D10" sqref="D10"/>
    </sheetView>
  </sheetViews>
  <sheetFormatPr defaultColWidth="8.77734375" defaultRowHeight="42" customHeight="1" x14ac:dyDescent="0.25"/>
  <cols>
    <col min="1" max="2" width="15.6640625" style="34" customWidth="1"/>
    <col min="3" max="3" width="35.77734375" style="34" customWidth="1"/>
    <col min="4" max="4" width="26.77734375" style="35" customWidth="1"/>
    <col min="5" max="16384" width="8.77734375" style="34"/>
  </cols>
  <sheetData>
    <row r="1" spans="1:6" ht="22.5" customHeight="1" x14ac:dyDescent="0.25">
      <c r="A1" s="86" t="s">
        <v>72</v>
      </c>
      <c r="B1" s="87"/>
      <c r="C1" s="87"/>
      <c r="D1" s="88"/>
    </row>
    <row r="2" spans="1:6" ht="34.950000000000003" customHeight="1" x14ac:dyDescent="0.25">
      <c r="A2" s="113" t="s">
        <v>79</v>
      </c>
      <c r="B2" s="113"/>
      <c r="C2" s="113"/>
      <c r="D2" s="113"/>
    </row>
    <row r="3" spans="1:6" s="63" customFormat="1" ht="25.2" customHeight="1" x14ac:dyDescent="0.25">
      <c r="A3" s="115" t="str">
        <f>'100章'!A3:F3</f>
        <v>项目名称：X095马李线（K24+000-K30+881）养护工程施工</v>
      </c>
      <c r="B3" s="115"/>
      <c r="C3" s="115"/>
      <c r="D3" s="115"/>
      <c r="E3" s="14"/>
      <c r="F3" s="14"/>
    </row>
    <row r="4" spans="1:6" s="63" customFormat="1" ht="25.2" customHeight="1" x14ac:dyDescent="0.25">
      <c r="A4" s="130" t="str">
        <f>'100章'!A4:F4</f>
        <v>包号：1</v>
      </c>
      <c r="B4" s="130"/>
      <c r="C4" s="130"/>
      <c r="D4" s="130"/>
      <c r="E4" s="4"/>
      <c r="F4" s="4"/>
    </row>
    <row r="5" spans="1:6" s="64" customFormat="1" ht="25.2" customHeight="1" x14ac:dyDescent="0.25">
      <c r="A5" s="131" t="s">
        <v>80</v>
      </c>
      <c r="B5" s="131"/>
      <c r="C5" s="131"/>
      <c r="D5" s="131"/>
    </row>
    <row r="6" spans="1:6" s="64" customFormat="1" ht="40.200000000000003" customHeight="1" x14ac:dyDescent="0.25">
      <c r="A6" s="89" t="s">
        <v>19</v>
      </c>
      <c r="B6" s="89" t="s">
        <v>64</v>
      </c>
      <c r="C6" s="89" t="s">
        <v>65</v>
      </c>
      <c r="D6" s="90" t="s">
        <v>22</v>
      </c>
    </row>
    <row r="7" spans="1:6" s="64" customFormat="1" ht="40.200000000000003" customHeight="1" x14ac:dyDescent="0.25">
      <c r="A7" s="89">
        <v>1</v>
      </c>
      <c r="B7" s="91">
        <v>100</v>
      </c>
      <c r="C7" s="89" t="s">
        <v>66</v>
      </c>
      <c r="D7" s="65">
        <f>'100章'!F33</f>
        <v>30671</v>
      </c>
    </row>
    <row r="8" spans="1:6" s="64" customFormat="1" ht="40.200000000000003" customHeight="1" x14ac:dyDescent="0.25">
      <c r="A8" s="89">
        <v>2</v>
      </c>
      <c r="B8" s="91">
        <v>200</v>
      </c>
      <c r="C8" s="89" t="s">
        <v>67</v>
      </c>
      <c r="D8" s="65">
        <f>'200章'!F33</f>
        <v>0</v>
      </c>
    </row>
    <row r="9" spans="1:6" s="64" customFormat="1" ht="40.200000000000003" customHeight="1" x14ac:dyDescent="0.25">
      <c r="A9" s="89">
        <v>3</v>
      </c>
      <c r="B9" s="91">
        <v>300</v>
      </c>
      <c r="C9" s="89" t="s">
        <v>68</v>
      </c>
      <c r="D9" s="65">
        <f>'300章 '!F33</f>
        <v>0</v>
      </c>
    </row>
    <row r="10" spans="1:6" s="64" customFormat="1" ht="40.200000000000003" customHeight="1" x14ac:dyDescent="0.25">
      <c r="A10" s="89">
        <v>4</v>
      </c>
      <c r="B10" s="91">
        <v>400</v>
      </c>
      <c r="C10" s="89" t="s">
        <v>69</v>
      </c>
      <c r="D10" s="65"/>
    </row>
    <row r="11" spans="1:6" s="64" customFormat="1" ht="40.200000000000003" customHeight="1" x14ac:dyDescent="0.25">
      <c r="A11" s="89">
        <v>5</v>
      </c>
      <c r="B11" s="91">
        <v>500</v>
      </c>
      <c r="C11" s="89" t="s">
        <v>70</v>
      </c>
      <c r="D11" s="65"/>
    </row>
    <row r="12" spans="1:6" s="64" customFormat="1" ht="40.200000000000003" customHeight="1" x14ac:dyDescent="0.25">
      <c r="A12" s="89">
        <v>6</v>
      </c>
      <c r="B12" s="91">
        <v>600</v>
      </c>
      <c r="C12" s="89" t="s">
        <v>71</v>
      </c>
      <c r="D12" s="65">
        <f>0</f>
        <v>0</v>
      </c>
    </row>
    <row r="13" spans="1:6" s="64" customFormat="1" ht="40.200000000000003" customHeight="1" x14ac:dyDescent="0.25">
      <c r="A13" s="89">
        <v>7</v>
      </c>
      <c r="B13" s="91">
        <v>700</v>
      </c>
      <c r="C13" s="89" t="s">
        <v>73</v>
      </c>
      <c r="D13" s="65"/>
    </row>
    <row r="14" spans="1:6" s="64" customFormat="1" ht="40.200000000000003" customHeight="1" x14ac:dyDescent="0.25">
      <c r="A14" s="89">
        <v>8</v>
      </c>
      <c r="B14" s="129" t="s">
        <v>84</v>
      </c>
      <c r="C14" s="129"/>
      <c r="D14" s="65">
        <f>SUM(D7:D13)</f>
        <v>30671</v>
      </c>
    </row>
    <row r="15" spans="1:6" s="64" customFormat="1" ht="40.200000000000003" customHeight="1" x14ac:dyDescent="0.25">
      <c r="A15" s="89">
        <v>9</v>
      </c>
      <c r="B15" s="125" t="s">
        <v>74</v>
      </c>
      <c r="C15" s="126"/>
      <c r="D15" s="65">
        <f>专业工程暂估价!E33</f>
        <v>0</v>
      </c>
    </row>
    <row r="16" spans="1:6" s="64" customFormat="1" ht="40.200000000000003" customHeight="1" x14ac:dyDescent="0.25">
      <c r="A16" s="89">
        <v>10</v>
      </c>
      <c r="B16" s="125" t="s">
        <v>75</v>
      </c>
      <c r="C16" s="126"/>
      <c r="D16" s="65">
        <f>D14-D15</f>
        <v>30671</v>
      </c>
    </row>
    <row r="17" spans="1:4" s="64" customFormat="1" ht="40.200000000000003" customHeight="1" x14ac:dyDescent="0.25">
      <c r="A17" s="74">
        <v>11</v>
      </c>
      <c r="B17" s="127" t="s">
        <v>76</v>
      </c>
      <c r="C17" s="128"/>
      <c r="D17" s="65"/>
    </row>
    <row r="18" spans="1:4" s="64" customFormat="1" ht="40.200000000000003" customHeight="1" x14ac:dyDescent="0.25">
      <c r="A18" s="89">
        <v>12</v>
      </c>
      <c r="B18" s="129" t="s">
        <v>189</v>
      </c>
      <c r="C18" s="129"/>
      <c r="D18" s="65">
        <f>ROUND(D16*3%,0)</f>
        <v>920</v>
      </c>
    </row>
    <row r="19" spans="1:4" s="64" customFormat="1" ht="40.200000000000003" customHeight="1" x14ac:dyDescent="0.25">
      <c r="A19" s="89">
        <v>13</v>
      </c>
      <c r="B19" s="129" t="s">
        <v>77</v>
      </c>
      <c r="C19" s="129"/>
      <c r="D19" s="65">
        <f>ROUND(D14+D17+D18,0)</f>
        <v>31591</v>
      </c>
    </row>
  </sheetData>
  <sheetProtection algorithmName="SHA-512" hashValue="Xwf27phDpL3ecQrF6nuRhY6rqlnWE3dZDmYE+3NMtcrgcOhTEiP0ce8v7qmjGWkDdVu7yTih6OCSWNxrSICAhQ==" saltValue="ZvyCIM1KcwyGL6tHWXQoEg==" spinCount="100000" sheet="1" formatRows="0"/>
  <mergeCells count="10">
    <mergeCell ref="A2:D2"/>
    <mergeCell ref="A4:D4"/>
    <mergeCell ref="A5:D5"/>
    <mergeCell ref="B14:C14"/>
    <mergeCell ref="B15:C15"/>
    <mergeCell ref="B16:C16"/>
    <mergeCell ref="B17:C17"/>
    <mergeCell ref="B18:C18"/>
    <mergeCell ref="B19:C19"/>
    <mergeCell ref="A3:D3"/>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view="pageBreakPreview" zoomScale="115" zoomScaleNormal="100" zoomScaleSheetLayoutView="115" workbookViewId="0">
      <selection activeCell="H12" sqref="H12"/>
    </sheetView>
  </sheetViews>
  <sheetFormatPr defaultColWidth="9" defaultRowHeight="14.4" x14ac:dyDescent="0.25"/>
  <cols>
    <col min="1" max="1" width="6.109375" style="99" customWidth="1"/>
    <col min="2" max="6" width="7.33203125" style="99" customWidth="1"/>
    <col min="7" max="7" width="8.109375" style="99" customWidth="1"/>
    <col min="8" max="9" width="7.77734375" style="99" customWidth="1"/>
    <col min="10" max="10" width="8.109375" style="99" customWidth="1"/>
    <col min="11" max="12" width="7.109375" style="99" customWidth="1"/>
    <col min="13" max="13" width="7.44140625" style="99" customWidth="1"/>
    <col min="14" max="17" width="7.21875" style="99" customWidth="1"/>
    <col min="18" max="18" width="8.109375" style="99" customWidth="1"/>
    <col min="19" max="16384" width="9" style="99"/>
  </cols>
  <sheetData>
    <row r="1" spans="1:18" s="97" customFormat="1" ht="22.5" customHeight="1" x14ac:dyDescent="0.25">
      <c r="A1" s="139" t="s">
        <v>196</v>
      </c>
      <c r="B1" s="139"/>
      <c r="C1" s="139"/>
      <c r="D1" s="139"/>
      <c r="E1" s="139"/>
      <c r="F1" s="139"/>
      <c r="G1" s="139"/>
      <c r="H1" s="139"/>
      <c r="I1" s="139"/>
      <c r="J1" s="139"/>
      <c r="K1" s="139"/>
      <c r="L1" s="139"/>
      <c r="M1" s="139"/>
      <c r="N1" s="139"/>
      <c r="O1" s="139"/>
      <c r="P1" s="139"/>
      <c r="Q1" s="139"/>
      <c r="R1" s="139"/>
    </row>
    <row r="2" spans="1:18" s="98" customFormat="1" ht="34.950000000000003" customHeight="1" x14ac:dyDescent="0.25">
      <c r="A2" s="140" t="s">
        <v>78</v>
      </c>
      <c r="B2" s="140"/>
      <c r="C2" s="140"/>
      <c r="D2" s="140"/>
      <c r="E2" s="140"/>
      <c r="F2" s="140"/>
      <c r="G2" s="140"/>
      <c r="H2" s="140"/>
      <c r="I2" s="140"/>
      <c r="J2" s="140"/>
      <c r="K2" s="140"/>
      <c r="L2" s="140"/>
      <c r="M2" s="140"/>
      <c r="N2" s="140"/>
      <c r="O2" s="140"/>
      <c r="P2" s="140"/>
      <c r="Q2" s="140"/>
      <c r="R2" s="140"/>
    </row>
    <row r="3" spans="1:18" ht="22.5" customHeight="1" x14ac:dyDescent="0.25">
      <c r="A3" s="141" t="str">
        <f>'100章'!A3:F3</f>
        <v>项目名称：X095马李线（K24+000-K30+881）养护工程施工</v>
      </c>
      <c r="B3" s="141"/>
      <c r="C3" s="141"/>
      <c r="D3" s="141"/>
      <c r="E3" s="141"/>
      <c r="F3" s="141"/>
      <c r="G3" s="141"/>
      <c r="H3" s="141"/>
      <c r="I3" s="141"/>
      <c r="J3" s="141"/>
      <c r="K3" s="141"/>
      <c r="L3" s="141"/>
      <c r="M3" s="141"/>
      <c r="N3" s="141"/>
      <c r="O3" s="141"/>
      <c r="P3" s="141"/>
      <c r="Q3" s="141"/>
      <c r="R3" s="141"/>
    </row>
    <row r="4" spans="1:18" ht="22.5" customHeight="1" x14ac:dyDescent="0.25">
      <c r="A4" s="142" t="str">
        <f>'100章'!A4:F4</f>
        <v>包号：1</v>
      </c>
      <c r="B4" s="142"/>
      <c r="C4" s="142"/>
      <c r="D4" s="142"/>
      <c r="E4" s="142"/>
      <c r="F4" s="142"/>
      <c r="G4" s="142"/>
      <c r="H4" s="142"/>
      <c r="I4" s="142"/>
      <c r="J4" s="142"/>
      <c r="K4" s="142"/>
      <c r="L4" s="142"/>
      <c r="M4" s="142"/>
      <c r="N4" s="142"/>
      <c r="O4" s="142"/>
      <c r="P4" s="142"/>
      <c r="Q4" s="142"/>
      <c r="R4" s="142"/>
    </row>
    <row r="5" spans="1:18" ht="22.5" customHeight="1" x14ac:dyDescent="0.25">
      <c r="A5" s="143" t="s">
        <v>197</v>
      </c>
      <c r="B5" s="144"/>
      <c r="C5" s="144"/>
      <c r="D5" s="144"/>
      <c r="E5" s="144"/>
      <c r="F5" s="144"/>
      <c r="G5" s="144"/>
      <c r="H5" s="144"/>
      <c r="I5" s="144"/>
      <c r="J5" s="144"/>
      <c r="K5" s="144"/>
      <c r="L5" s="144"/>
      <c r="M5" s="144"/>
      <c r="N5" s="144"/>
      <c r="O5" s="144"/>
      <c r="P5" s="144"/>
      <c r="Q5" s="144"/>
      <c r="R5" s="145"/>
    </row>
    <row r="6" spans="1:18" s="100" customFormat="1" ht="22.5" customHeight="1" x14ac:dyDescent="0.25">
      <c r="A6" s="132" t="s">
        <v>19</v>
      </c>
      <c r="B6" s="132" t="s">
        <v>198</v>
      </c>
      <c r="C6" s="132" t="s">
        <v>199</v>
      </c>
      <c r="D6" s="132" t="s">
        <v>200</v>
      </c>
      <c r="E6" s="132"/>
      <c r="F6" s="132"/>
      <c r="G6" s="132" t="s">
        <v>201</v>
      </c>
      <c r="H6" s="132"/>
      <c r="I6" s="132"/>
      <c r="J6" s="132"/>
      <c r="K6" s="136"/>
      <c r="L6" s="136"/>
      <c r="M6" s="136" t="s">
        <v>202</v>
      </c>
      <c r="N6" s="132" t="s">
        <v>203</v>
      </c>
      <c r="O6" s="132" t="s">
        <v>204</v>
      </c>
      <c r="P6" s="132" t="s">
        <v>205</v>
      </c>
      <c r="Q6" s="132" t="s">
        <v>206</v>
      </c>
      <c r="R6" s="136" t="s">
        <v>207</v>
      </c>
    </row>
    <row r="7" spans="1:18" s="100" customFormat="1" ht="22.5" customHeight="1" x14ac:dyDescent="0.25">
      <c r="A7" s="132"/>
      <c r="B7" s="132"/>
      <c r="C7" s="132"/>
      <c r="D7" s="132" t="s">
        <v>208</v>
      </c>
      <c r="E7" s="132" t="s">
        <v>209</v>
      </c>
      <c r="F7" s="132" t="s">
        <v>210</v>
      </c>
      <c r="G7" s="133" t="s">
        <v>211</v>
      </c>
      <c r="H7" s="134"/>
      <c r="I7" s="134"/>
      <c r="J7" s="135"/>
      <c r="K7" s="136" t="s">
        <v>212</v>
      </c>
      <c r="L7" s="136" t="s">
        <v>213</v>
      </c>
      <c r="M7" s="138"/>
      <c r="N7" s="132"/>
      <c r="O7" s="132"/>
      <c r="P7" s="132"/>
      <c r="Q7" s="132"/>
      <c r="R7" s="138"/>
    </row>
    <row r="8" spans="1:18" s="100" customFormat="1" ht="22.5" customHeight="1" x14ac:dyDescent="0.25">
      <c r="A8" s="132"/>
      <c r="B8" s="132"/>
      <c r="C8" s="132"/>
      <c r="D8" s="132"/>
      <c r="E8" s="132"/>
      <c r="F8" s="132"/>
      <c r="G8" s="101" t="s">
        <v>214</v>
      </c>
      <c r="H8" s="101" t="s">
        <v>215</v>
      </c>
      <c r="I8" s="101" t="s">
        <v>209</v>
      </c>
      <c r="J8" s="101" t="s">
        <v>216</v>
      </c>
      <c r="K8" s="137"/>
      <c r="L8" s="137"/>
      <c r="M8" s="138"/>
      <c r="N8" s="132"/>
      <c r="O8" s="132"/>
      <c r="P8" s="132"/>
      <c r="Q8" s="132"/>
      <c r="R8" s="137"/>
    </row>
    <row r="9" spans="1:18" ht="22.5" customHeight="1" x14ac:dyDescent="0.25">
      <c r="A9" s="102"/>
      <c r="B9" s="102"/>
      <c r="C9" s="102"/>
      <c r="D9" s="102"/>
      <c r="E9" s="102"/>
      <c r="F9" s="102"/>
      <c r="G9" s="102"/>
      <c r="H9" s="102"/>
      <c r="I9" s="102"/>
      <c r="J9" s="102"/>
      <c r="K9" s="103"/>
      <c r="L9" s="103"/>
      <c r="M9" s="102"/>
      <c r="N9" s="102"/>
      <c r="O9" s="102"/>
      <c r="P9" s="102"/>
      <c r="Q9" s="102"/>
      <c r="R9" s="102"/>
    </row>
    <row r="10" spans="1:18" ht="22.5" customHeight="1" x14ac:dyDescent="0.25">
      <c r="A10" s="102"/>
      <c r="B10" s="102"/>
      <c r="C10" s="102"/>
      <c r="D10" s="102"/>
      <c r="E10" s="102"/>
      <c r="F10" s="102"/>
      <c r="G10" s="102"/>
      <c r="H10" s="102"/>
      <c r="I10" s="102"/>
      <c r="J10" s="102"/>
      <c r="K10" s="102"/>
      <c r="L10" s="102"/>
      <c r="M10" s="102"/>
      <c r="N10" s="102"/>
      <c r="O10" s="102"/>
      <c r="P10" s="102"/>
      <c r="Q10" s="102"/>
      <c r="R10" s="102"/>
    </row>
    <row r="11" spans="1:18" ht="22.5" customHeight="1" x14ac:dyDescent="0.25">
      <c r="A11" s="102"/>
      <c r="B11" s="102"/>
      <c r="C11" s="102"/>
      <c r="D11" s="102"/>
      <c r="E11" s="102"/>
      <c r="F11" s="102"/>
      <c r="G11" s="102"/>
      <c r="H11" s="102"/>
      <c r="I11" s="102"/>
      <c r="J11" s="102"/>
      <c r="K11" s="102"/>
      <c r="L11" s="102"/>
      <c r="M11" s="102"/>
      <c r="N11" s="102"/>
      <c r="O11" s="102"/>
      <c r="P11" s="102"/>
      <c r="Q11" s="102"/>
      <c r="R11" s="102"/>
    </row>
    <row r="12" spans="1:18" ht="22.5" customHeight="1" x14ac:dyDescent="0.25">
      <c r="A12" s="102"/>
      <c r="B12" s="102"/>
      <c r="C12" s="102"/>
      <c r="D12" s="102"/>
      <c r="E12" s="102"/>
      <c r="F12" s="102"/>
      <c r="G12" s="102"/>
      <c r="H12" s="102"/>
      <c r="I12" s="102"/>
      <c r="J12" s="102"/>
      <c r="K12" s="102"/>
      <c r="L12" s="102"/>
      <c r="M12" s="102"/>
      <c r="N12" s="102"/>
      <c r="O12" s="102"/>
      <c r="P12" s="102"/>
      <c r="Q12" s="102"/>
      <c r="R12" s="102"/>
    </row>
    <row r="13" spans="1:18" ht="22.5" customHeight="1" x14ac:dyDescent="0.25">
      <c r="A13" s="102"/>
      <c r="B13" s="102"/>
      <c r="C13" s="102"/>
      <c r="D13" s="102"/>
      <c r="E13" s="102"/>
      <c r="F13" s="102"/>
      <c r="G13" s="102"/>
      <c r="H13" s="102"/>
      <c r="I13" s="102"/>
      <c r="J13" s="102"/>
      <c r="K13" s="102"/>
      <c r="L13" s="102"/>
      <c r="M13" s="102"/>
      <c r="N13" s="102"/>
      <c r="O13" s="102"/>
      <c r="P13" s="102"/>
      <c r="Q13" s="102"/>
      <c r="R13" s="102"/>
    </row>
    <row r="14" spans="1:18" ht="22.5" customHeight="1" x14ac:dyDescent="0.25">
      <c r="A14" s="102"/>
      <c r="B14" s="102"/>
      <c r="C14" s="102"/>
      <c r="D14" s="102"/>
      <c r="E14" s="102"/>
      <c r="F14" s="102"/>
      <c r="G14" s="102"/>
      <c r="H14" s="102"/>
      <c r="I14" s="102"/>
      <c r="J14" s="102"/>
      <c r="K14" s="102"/>
      <c r="L14" s="102"/>
      <c r="M14" s="102"/>
      <c r="N14" s="102"/>
      <c r="O14" s="102"/>
      <c r="P14" s="102"/>
      <c r="Q14" s="102"/>
      <c r="R14" s="102"/>
    </row>
    <row r="15" spans="1:18" ht="22.5" customHeight="1" x14ac:dyDescent="0.25">
      <c r="A15" s="102"/>
      <c r="B15" s="102"/>
      <c r="C15" s="102"/>
      <c r="D15" s="102"/>
      <c r="E15" s="102"/>
      <c r="F15" s="102"/>
      <c r="G15" s="102"/>
      <c r="H15" s="102"/>
      <c r="I15" s="102"/>
      <c r="J15" s="102"/>
      <c r="K15" s="102"/>
      <c r="L15" s="102"/>
      <c r="M15" s="102"/>
      <c r="N15" s="102"/>
      <c r="O15" s="102"/>
      <c r="P15" s="102"/>
      <c r="Q15" s="102"/>
      <c r="R15" s="102"/>
    </row>
    <row r="16" spans="1:18" ht="22.5" customHeight="1" x14ac:dyDescent="0.25">
      <c r="A16" s="102"/>
      <c r="B16" s="102"/>
      <c r="C16" s="102"/>
      <c r="D16" s="102"/>
      <c r="E16" s="102"/>
      <c r="F16" s="102"/>
      <c r="G16" s="102"/>
      <c r="H16" s="102"/>
      <c r="I16" s="102"/>
      <c r="J16" s="102"/>
      <c r="K16" s="102"/>
      <c r="L16" s="102"/>
      <c r="M16" s="102"/>
      <c r="N16" s="102"/>
      <c r="O16" s="102"/>
      <c r="P16" s="102"/>
      <c r="Q16" s="102"/>
      <c r="R16" s="102"/>
    </row>
    <row r="17" spans="1:18" ht="22.5" customHeight="1" x14ac:dyDescent="0.25">
      <c r="A17" s="102"/>
      <c r="B17" s="102"/>
      <c r="C17" s="102"/>
      <c r="D17" s="102"/>
      <c r="E17" s="102"/>
      <c r="F17" s="102"/>
      <c r="G17" s="102"/>
      <c r="H17" s="102"/>
      <c r="I17" s="102"/>
      <c r="J17" s="102"/>
      <c r="K17" s="102"/>
      <c r="L17" s="102"/>
      <c r="M17" s="102"/>
      <c r="N17" s="102"/>
      <c r="O17" s="102"/>
      <c r="P17" s="102"/>
      <c r="Q17" s="102"/>
      <c r="R17" s="102"/>
    </row>
    <row r="18" spans="1:18" ht="22.5" customHeight="1" x14ac:dyDescent="0.25">
      <c r="A18" s="102"/>
      <c r="B18" s="102"/>
      <c r="C18" s="102"/>
      <c r="D18" s="102"/>
      <c r="E18" s="102"/>
      <c r="F18" s="102"/>
      <c r="G18" s="102"/>
      <c r="H18" s="102"/>
      <c r="I18" s="102"/>
      <c r="J18" s="102"/>
      <c r="K18" s="102"/>
      <c r="L18" s="102"/>
      <c r="M18" s="102"/>
      <c r="N18" s="102"/>
      <c r="O18" s="102"/>
      <c r="P18" s="102"/>
      <c r="Q18" s="102"/>
      <c r="R18" s="102"/>
    </row>
    <row r="19" spans="1:18" ht="22.5" customHeight="1" x14ac:dyDescent="0.25">
      <c r="A19" s="102"/>
      <c r="B19" s="102"/>
      <c r="C19" s="102"/>
      <c r="D19" s="102"/>
      <c r="E19" s="102"/>
      <c r="F19" s="102"/>
      <c r="G19" s="102"/>
      <c r="H19" s="102"/>
      <c r="I19" s="102"/>
      <c r="J19" s="102"/>
      <c r="K19" s="102"/>
      <c r="L19" s="102"/>
      <c r="M19" s="102"/>
      <c r="N19" s="102"/>
      <c r="O19" s="102"/>
      <c r="P19" s="102"/>
      <c r="Q19" s="102"/>
      <c r="R19" s="102"/>
    </row>
    <row r="20" spans="1:18" ht="22.5" customHeight="1" x14ac:dyDescent="0.25">
      <c r="A20" s="102"/>
      <c r="B20" s="102"/>
      <c r="C20" s="102"/>
      <c r="D20" s="102"/>
      <c r="E20" s="102"/>
      <c r="F20" s="102"/>
      <c r="G20" s="102"/>
      <c r="H20" s="102"/>
      <c r="I20" s="102"/>
      <c r="J20" s="102"/>
      <c r="K20" s="102"/>
      <c r="L20" s="102"/>
      <c r="M20" s="102"/>
      <c r="N20" s="102"/>
      <c r="O20" s="102"/>
      <c r="P20" s="102"/>
      <c r="Q20" s="102"/>
      <c r="R20" s="102"/>
    </row>
    <row r="21" spans="1:18" ht="22.5" customHeight="1" x14ac:dyDescent="0.25">
      <c r="A21" s="102"/>
      <c r="B21" s="102"/>
      <c r="C21" s="102"/>
      <c r="D21" s="102"/>
      <c r="E21" s="102"/>
      <c r="F21" s="102"/>
      <c r="G21" s="102"/>
      <c r="H21" s="102"/>
      <c r="I21" s="102"/>
      <c r="J21" s="102"/>
      <c r="K21" s="102"/>
      <c r="L21" s="102"/>
      <c r="M21" s="102"/>
      <c r="N21" s="102"/>
      <c r="O21" s="102"/>
      <c r="P21" s="102"/>
      <c r="Q21" s="102"/>
      <c r="R21" s="102"/>
    </row>
    <row r="22" spans="1:18" ht="22.5" customHeight="1" x14ac:dyDescent="0.25">
      <c r="A22" s="102"/>
      <c r="B22" s="102"/>
      <c r="C22" s="102"/>
      <c r="D22" s="102"/>
      <c r="E22" s="102"/>
      <c r="F22" s="102"/>
      <c r="G22" s="102"/>
      <c r="H22" s="102"/>
      <c r="I22" s="102"/>
      <c r="J22" s="102"/>
      <c r="K22" s="102"/>
      <c r="L22" s="102"/>
      <c r="M22" s="102"/>
      <c r="N22" s="102"/>
      <c r="O22" s="102"/>
      <c r="P22" s="102"/>
      <c r="Q22" s="102"/>
      <c r="R22" s="102"/>
    </row>
    <row r="23" spans="1:18" ht="22.5" customHeight="1" x14ac:dyDescent="0.25">
      <c r="A23" s="102"/>
      <c r="B23" s="102"/>
      <c r="C23" s="102"/>
      <c r="D23" s="102"/>
      <c r="E23" s="102"/>
      <c r="F23" s="102"/>
      <c r="G23" s="102"/>
      <c r="H23" s="102"/>
      <c r="I23" s="102"/>
      <c r="J23" s="102"/>
      <c r="K23" s="102"/>
      <c r="L23" s="102"/>
      <c r="M23" s="102"/>
      <c r="N23" s="102"/>
      <c r="O23" s="102"/>
      <c r="P23" s="102"/>
      <c r="Q23" s="102"/>
      <c r="R23" s="102"/>
    </row>
    <row r="24" spans="1:18" ht="22.5" customHeight="1" x14ac:dyDescent="0.25">
      <c r="A24" s="102"/>
      <c r="B24" s="102"/>
      <c r="C24" s="102"/>
      <c r="D24" s="102"/>
      <c r="E24" s="102"/>
      <c r="F24" s="102"/>
      <c r="G24" s="102"/>
      <c r="H24" s="102"/>
      <c r="I24" s="102"/>
      <c r="J24" s="102"/>
      <c r="K24" s="102"/>
      <c r="L24" s="102"/>
      <c r="M24" s="102"/>
      <c r="N24" s="102"/>
      <c r="O24" s="102"/>
      <c r="P24" s="102"/>
      <c r="Q24" s="102"/>
      <c r="R24" s="102"/>
    </row>
  </sheetData>
  <sheetProtection algorithmName="SHA-512" hashValue="CCe5VGnsHbwEpu0vp0SqKdX3GSz58K4rVALdDqFUj2gHfHwncNYtwvbD9OHtba2PoYMjPFrP2IABLPQ35K1v5Q==" saltValue="qO4b51z6h1PpiagFbWsb7g==" spinCount="100000" sheet="1" formatColumns="0" formatRows="0"/>
  <mergeCells count="22">
    <mergeCell ref="Q6:Q8"/>
    <mergeCell ref="R6:R8"/>
    <mergeCell ref="A1:R1"/>
    <mergeCell ref="A2:R2"/>
    <mergeCell ref="A3:R3"/>
    <mergeCell ref="A4:R4"/>
    <mergeCell ref="A5:R5"/>
    <mergeCell ref="A6:A8"/>
    <mergeCell ref="B6:B8"/>
    <mergeCell ref="C6:C8"/>
    <mergeCell ref="D6:F6"/>
    <mergeCell ref="G6:L6"/>
    <mergeCell ref="L7:L8"/>
    <mergeCell ref="M6:M8"/>
    <mergeCell ref="N6:N8"/>
    <mergeCell ref="O6:O8"/>
    <mergeCell ref="P6:P8"/>
    <mergeCell ref="D7:D8"/>
    <mergeCell ref="E7:E8"/>
    <mergeCell ref="F7:F8"/>
    <mergeCell ref="G7:J7"/>
    <mergeCell ref="K7:K8"/>
  </mergeCells>
  <phoneticPr fontId="1" type="noConversion"/>
  <printOptions horizontalCentered="1"/>
  <pageMargins left="0.43307086614173229" right="0.39370078740157483" top="0.59055118110236227" bottom="0.43307086614173229"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11</vt:i4>
      </vt:variant>
    </vt:vector>
  </HeadingPairs>
  <TitlesOfParts>
    <vt:vector size="19" baseType="lpstr">
      <vt:lpstr>工程量清单说明</vt:lpstr>
      <vt:lpstr>100章</vt:lpstr>
      <vt:lpstr>安全生产费</vt:lpstr>
      <vt:lpstr>200章</vt:lpstr>
      <vt:lpstr>300章 </vt:lpstr>
      <vt:lpstr>专业工程暂估价</vt:lpstr>
      <vt:lpstr>投标报价汇总表</vt:lpstr>
      <vt:lpstr>工程量清单单价分析表</vt:lpstr>
      <vt:lpstr>'200章'!Print_Area</vt:lpstr>
      <vt:lpstr>'300章 '!Print_Area</vt:lpstr>
      <vt:lpstr>安全生产费!Print_Area</vt:lpstr>
      <vt:lpstr>工程量清单说明!Print_Area</vt:lpstr>
      <vt:lpstr>投标报价汇总表!Print_Area</vt:lpstr>
      <vt:lpstr>专业工程暂估价!Print_Area</vt:lpstr>
      <vt:lpstr>'100章'!Print_Titles</vt:lpstr>
      <vt:lpstr>'200章'!Print_Titles</vt:lpstr>
      <vt:lpstr>'300章 '!Print_Titles</vt:lpstr>
      <vt:lpstr>安全生产费!Print_Titles</vt:lpstr>
      <vt:lpstr>工程量清单单价分析表!Print_Titles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2020-08-24T00:56:27Z</dcterms:modified>
</cp:coreProperties>
</file>